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valerietesmer/Documents/JK laboratory/Papers/F172 paper/"/>
    </mc:Choice>
  </mc:AlternateContent>
  <xr:revisionPtr revIDLastSave="0" documentId="8_{08534EE3-B274-B14D-9488-F182930BE451}" xr6:coauthVersionLast="47" xr6:coauthVersionMax="47" xr10:uidLastSave="{00000000-0000-0000-0000-000000000000}"/>
  <bookViews>
    <workbookView xWindow="0" yWindow="520" windowWidth="27780" windowHeight="17500" tabRatio="500" activeTab="1" xr2:uid="{00000000-000D-0000-FFFF-FFFF00000000}"/>
  </bookViews>
  <sheets>
    <sheet name="090817-rolling ball" sheetId="1" r:id="rId1"/>
    <sheet name="rolling ball summary" sheetId="4" r:id="rId2"/>
    <sheet name="092017-rolling ball a" sheetId="2" r:id="rId3"/>
    <sheet name="092017-rolling ball b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3" i="4" l="1"/>
  <c r="B52" i="4"/>
  <c r="B51" i="4"/>
  <c r="B50" i="4"/>
  <c r="B49" i="4"/>
  <c r="B48" i="4"/>
  <c r="B47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C43" i="4" l="1"/>
  <c r="D43" i="4"/>
  <c r="E43" i="4"/>
  <c r="F43" i="4"/>
  <c r="G43" i="4"/>
  <c r="H43" i="4"/>
  <c r="C44" i="4"/>
  <c r="D44" i="4"/>
  <c r="E44" i="4"/>
  <c r="F44" i="4"/>
  <c r="G44" i="4"/>
  <c r="H44" i="4"/>
  <c r="B44" i="4"/>
  <c r="B43" i="4"/>
  <c r="C13" i="4"/>
  <c r="D13" i="4"/>
  <c r="E13" i="4"/>
  <c r="F13" i="4"/>
  <c r="G13" i="4"/>
  <c r="H13" i="4"/>
  <c r="B13" i="4"/>
  <c r="C12" i="4"/>
  <c r="D12" i="4"/>
  <c r="E12" i="4"/>
  <c r="F12" i="4"/>
  <c r="G12" i="4"/>
  <c r="H12" i="4"/>
  <c r="B12" i="4"/>
  <c r="M9" i="3"/>
  <c r="M13" i="3" s="1"/>
  <c r="G9" i="3"/>
  <c r="L9" i="3"/>
  <c r="L13" i="3" s="1"/>
  <c r="K9" i="3"/>
  <c r="K13" i="3" s="1"/>
  <c r="J9" i="3"/>
  <c r="J13" i="3"/>
  <c r="I9" i="3"/>
  <c r="I13" i="3"/>
  <c r="H9" i="3"/>
  <c r="H13" i="3" s="1"/>
  <c r="G13" i="3"/>
  <c r="M11" i="3"/>
  <c r="L11" i="3"/>
  <c r="K11" i="3"/>
  <c r="J11" i="3"/>
  <c r="I11" i="3"/>
  <c r="H11" i="3"/>
  <c r="G11" i="3"/>
  <c r="M9" i="2"/>
  <c r="G9" i="2"/>
  <c r="M13" i="2"/>
  <c r="L9" i="2"/>
  <c r="L13" i="2" s="1"/>
  <c r="K9" i="2"/>
  <c r="K13" i="2"/>
  <c r="J9" i="2"/>
  <c r="J13" i="2" s="1"/>
  <c r="I9" i="2"/>
  <c r="I13" i="2"/>
  <c r="H9" i="2"/>
  <c r="H13" i="2" s="1"/>
  <c r="G13" i="2"/>
  <c r="M11" i="2"/>
  <c r="L11" i="2"/>
  <c r="K11" i="2"/>
  <c r="J11" i="2"/>
  <c r="I11" i="2"/>
  <c r="H11" i="2"/>
  <c r="G11" i="2"/>
  <c r="H11" i="1"/>
  <c r="I11" i="1"/>
  <c r="J11" i="1"/>
  <c r="K11" i="1"/>
  <c r="L11" i="1"/>
  <c r="M11" i="1"/>
  <c r="G11" i="1"/>
  <c r="H9" i="1"/>
  <c r="G9" i="1"/>
  <c r="G13" i="1" s="1"/>
  <c r="H13" i="1"/>
  <c r="I9" i="1"/>
  <c r="I13" i="1" s="1"/>
  <c r="J9" i="1"/>
  <c r="K9" i="1"/>
  <c r="K13" i="1" s="1"/>
  <c r="L9" i="1"/>
  <c r="L13" i="1"/>
  <c r="M9" i="1"/>
  <c r="M13" i="1" s="1"/>
  <c r="J13" i="1" l="1"/>
</calcChain>
</file>

<file path=xl/sharedStrings.xml><?xml version="1.0" encoding="utf-8"?>
<sst xmlns="http://schemas.openxmlformats.org/spreadsheetml/2006/main" count="143" uniqueCount="42">
  <si>
    <t>Name</t>
  </si>
  <si>
    <t>corrected volume</t>
  </si>
  <si>
    <t>1,2 extract</t>
  </si>
  <si>
    <t>P+T</t>
  </si>
  <si>
    <t>h</t>
  </si>
  <si>
    <t>m</t>
  </si>
  <si>
    <t>L84F</t>
  </si>
  <si>
    <t>NOB</t>
  </si>
  <si>
    <t>NOB-L84F</t>
  </si>
  <si>
    <t>3-8 extract</t>
  </si>
  <si>
    <t>9+ extract</t>
  </si>
  <si>
    <t xml:space="preserve">extract </t>
  </si>
  <si>
    <t>hOBDBD</t>
  </si>
  <si>
    <t>mOBDBD</t>
  </si>
  <si>
    <t>NOBL84F</t>
  </si>
  <si>
    <t>1and2</t>
  </si>
  <si>
    <t>3to8</t>
  </si>
  <si>
    <t>9+</t>
  </si>
  <si>
    <t>total counts</t>
  </si>
  <si>
    <t>processivity</t>
  </si>
  <si>
    <t>relative activity</t>
  </si>
  <si>
    <t>9-20b</t>
  </si>
  <si>
    <t>activity</t>
  </si>
  <si>
    <t>mean</t>
  </si>
  <si>
    <t>st dev</t>
  </si>
  <si>
    <t>hNOB</t>
  </si>
  <si>
    <t>hNOBL84F</t>
  </si>
  <si>
    <t>ttest12</t>
  </si>
  <si>
    <t>ttest23</t>
  </si>
  <si>
    <t>ttest34</t>
  </si>
  <si>
    <t>ttest45</t>
  </si>
  <si>
    <t>ttest46</t>
  </si>
  <si>
    <t>ttest47</t>
  </si>
  <si>
    <t>ttest37</t>
  </si>
  <si>
    <t>ttest13</t>
  </si>
  <si>
    <t>ttest14</t>
  </si>
  <si>
    <t>ttest15</t>
  </si>
  <si>
    <t>ttest16</t>
  </si>
  <si>
    <t>ttest17</t>
  </si>
  <si>
    <t>ttest57</t>
  </si>
  <si>
    <t>ttest35</t>
  </si>
  <si>
    <t>ttest36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</si>
</sst>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'090817-rolling ball'!$F$11</c:f>
              <c:strCache>
                <c:ptCount val="1"/>
                <c:pt idx="0">
                  <c:v>processivity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'090817-rolling ball'!$G$11:$M$11</c:f>
              <c:numCache>
                <c:formatCode>General</c:formatCode>
                <c:ptCount val="7"/>
                <c:pt idx="0">
                  <c:v>0.52093556049945933</c:v>
                </c:pt>
                <c:pt idx="1">
                  <c:v>0.86051586118266177</c:v>
                </c:pt>
                <c:pt idx="2">
                  <c:v>0.79726434752687003</c:v>
                </c:pt>
                <c:pt idx="3">
                  <c:v>0.6505722829795032</c:v>
                </c:pt>
                <c:pt idx="4">
                  <c:v>0.85072247106377819</c:v>
                </c:pt>
                <c:pt idx="5">
                  <c:v>0.75374706574779304</c:v>
                </c:pt>
                <c:pt idx="6">
                  <c:v>0.82102010526020441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1-F84F-9739-02E15B351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5559824"/>
        <c:axId val="1635562144"/>
      </c:barChart>
      <c:catAx>
        <c:axId val="1635559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562144"/>
        <c:crosses val="autoZero"/>
        <c:auto val="1"/>
        <c:lblAlgn val="ctr"/>
        <c:lblOffset val="100"/>
        <c:noMultiLvlLbl val="0"/>
      </c:catAx>
      <c:valAx>
        <c:axId val="16355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55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'090817-rolling ball'!$F$13</c:f>
              <c:strCache>
                <c:ptCount val="1"/>
                <c:pt idx="0">
                  <c:v>relative activity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'090817-rolling ball'!$G$13:$M$13</c:f>
              <c:numCache>
                <c:formatCode>General</c:formatCode>
                <c:ptCount val="7"/>
                <c:pt idx="0">
                  <c:v>1</c:v>
                </c:pt>
                <c:pt idx="1">
                  <c:v>1.8130245589951759</c:v>
                </c:pt>
                <c:pt idx="2">
                  <c:v>1.3003689086607397</c:v>
                </c:pt>
                <c:pt idx="3">
                  <c:v>0.96096336223573908</c:v>
                </c:pt>
                <c:pt idx="4">
                  <c:v>0.54731859747434608</c:v>
                </c:pt>
                <c:pt idx="5">
                  <c:v>1.8196840155413634</c:v>
                </c:pt>
                <c:pt idx="6">
                  <c:v>1.5469394233702509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5-4347-8715-B8DA5D1EA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9899184"/>
        <c:axId val="1589875328"/>
      </c:barChart>
      <c:catAx>
        <c:axId val="1589899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75328"/>
        <c:crosses val="autoZero"/>
        <c:auto val="1"/>
        <c:lblAlgn val="ctr"/>
        <c:lblOffset val="100"/>
        <c:noMultiLvlLbl val="0"/>
      </c:catAx>
      <c:valAx>
        <c:axId val="158987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89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Processivity</a:t>
            </a:r>
          </a:p>
        </c:rich>
      </c:tx>
      <c:layout>
        <c:manualLayout>
          <c:xMode val="edge"/>
          <c:yMode val="edge"/>
          <c:x val="0.41227077865266798"/>
          <c:y val="5.0925925925925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41084284170663"/>
          <c:y val="0.19703501817589369"/>
          <c:w val="0.87169847458192684"/>
          <c:h val="0.717773819783304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95B-824D-9EF3-56D1318AB3F1}"/>
              </c:ext>
            </c:extLst>
          </c:dPt>
          <c:errBars>
            <c:errBarType val="plus"/>
            <c:errValType val="cust"/>
            <c:noEndCap val="0"/>
            <c:plus>
              <c:numRef>
                <c:f>'rolling ball summary'!$B$13:$H$13</c:f>
                <c:numCache>
                  <c:formatCode>General</c:formatCode>
                  <c:ptCount val="7"/>
                  <c:pt idx="0">
                    <c:v>0.17980724952489144</c:v>
                  </c:pt>
                  <c:pt idx="1">
                    <c:v>0.12024626514071138</c:v>
                  </c:pt>
                  <c:pt idx="2">
                    <c:v>7.0964130900053976E-2</c:v>
                  </c:pt>
                  <c:pt idx="3">
                    <c:v>2.2130794760694551E-2</c:v>
                  </c:pt>
                  <c:pt idx="4">
                    <c:v>6.609988486107933E-2</c:v>
                  </c:pt>
                  <c:pt idx="5">
                    <c:v>1.8084884802402754E-2</c:v>
                  </c:pt>
                  <c:pt idx="6">
                    <c:v>3.3338723541021686E-2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'rolling ball summary'!$B$12:$H$12</c:f>
              <c:numCache>
                <c:formatCode>General</c:formatCode>
                <c:ptCount val="7"/>
                <c:pt idx="0">
                  <c:v>0.37959029541706063</c:v>
                </c:pt>
                <c:pt idx="1">
                  <c:v>0.75711461793174462</c:v>
                </c:pt>
                <c:pt idx="2">
                  <c:v>0.75629132413471856</c:v>
                </c:pt>
                <c:pt idx="3">
                  <c:v>0.64845859602168199</c:v>
                </c:pt>
                <c:pt idx="4">
                  <c:v>0.77632580654196259</c:v>
                </c:pt>
                <c:pt idx="5">
                  <c:v>0.73298608041442215</c:v>
                </c:pt>
                <c:pt idx="6">
                  <c:v>0.78365617427013223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B-824D-9EF3-56D1318AB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1635568336"/>
        <c:axId val="1635570656"/>
      </c:barChart>
      <c:catAx>
        <c:axId val="1635568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570656"/>
        <c:crosses val="autoZero"/>
        <c:auto val="1"/>
        <c:lblAlgn val="ctr"/>
        <c:lblOffset val="100"/>
        <c:noMultiLvlLbl val="0"/>
      </c:catAx>
      <c:valAx>
        <c:axId val="163557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5683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7550268466665E-2"/>
          <c:y val="2.9432856693409448E-2"/>
          <c:w val="0.88961351706036695"/>
          <c:h val="0.700054316127150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'rolling ball summary'!$B$44:$H$44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0.77583912166445523</c:v>
                  </c:pt>
                  <c:pt idx="2">
                    <c:v>0.38306432796091983</c:v>
                  </c:pt>
                  <c:pt idx="3">
                    <c:v>0.37691286385560796</c:v>
                  </c:pt>
                  <c:pt idx="4">
                    <c:v>0.11058477564113625</c:v>
                  </c:pt>
                  <c:pt idx="5">
                    <c:v>0.63765807706449118</c:v>
                  </c:pt>
                  <c:pt idx="6">
                    <c:v>0.35502728418413937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'rolling ball summary'!$B$43:$H$43</c:f>
              <c:numCache>
                <c:formatCode>General</c:formatCode>
                <c:ptCount val="7"/>
                <c:pt idx="0">
                  <c:v>1</c:v>
                </c:pt>
                <c:pt idx="1">
                  <c:v>1.176766252715802</c:v>
                </c:pt>
                <c:pt idx="2">
                  <c:v>0.86998701432139436</c:v>
                </c:pt>
                <c:pt idx="3">
                  <c:v>0.52675646605607551</c:v>
                </c:pt>
                <c:pt idx="4">
                  <c:v>0.42073162652660007</c:v>
                </c:pt>
                <c:pt idx="5">
                  <c:v>1.1224104537243775</c:v>
                </c:pt>
                <c:pt idx="6">
                  <c:v>1.1764681921666065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F-6E44-844E-5402275A9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1628356080"/>
        <c:axId val="1628358832"/>
      </c:barChart>
      <c:catAx>
        <c:axId val="1628356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358832"/>
        <c:crosses val="autoZero"/>
        <c:auto val="1"/>
        <c:lblAlgn val="ctr"/>
        <c:lblOffset val="100"/>
        <c:noMultiLvlLbl val="0"/>
      </c:catAx>
      <c:valAx>
        <c:axId val="1628358832"/>
        <c:scaling>
          <c:orientation val="minMax"/>
          <c:max val="2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35608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Processivity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'092017-rolling ball a'!$G$11:$M$11</c:f>
              <c:numCache>
                <c:formatCode>General</c:formatCode>
                <c:ptCount val="7"/>
                <c:pt idx="0">
                  <c:v>0.17721047244649873</c:v>
                </c:pt>
                <c:pt idx="1">
                  <c:v>0.62516250752935509</c:v>
                </c:pt>
                <c:pt idx="2">
                  <c:v>0.67434900400705799</c:v>
                </c:pt>
                <c:pt idx="3">
                  <c:v>0.62534679114350256</c:v>
                </c:pt>
                <c:pt idx="4">
                  <c:v>0.72436105935835737</c:v>
                </c:pt>
                <c:pt idx="5">
                  <c:v>0.72455473481936716</c:v>
                </c:pt>
                <c:pt idx="6">
                  <c:v>0.75694781586971727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7-3D49-87FB-55FF71F57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8386432"/>
        <c:axId val="1628389184"/>
      </c:barChart>
      <c:catAx>
        <c:axId val="162838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389184"/>
        <c:crosses val="autoZero"/>
        <c:auto val="1"/>
        <c:lblAlgn val="ctr"/>
        <c:lblOffset val="100"/>
        <c:noMultiLvlLbl val="0"/>
      </c:catAx>
      <c:valAx>
        <c:axId val="16283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38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'092017-rolling ball a'!$G$13:$M$13</c:f>
              <c:numCache>
                <c:formatCode>General</c:formatCode>
                <c:ptCount val="7"/>
                <c:pt idx="0">
                  <c:v>1</c:v>
                </c:pt>
                <c:pt idx="1">
                  <c:v>0.31246142410809286</c:v>
                </c:pt>
                <c:pt idx="2">
                  <c:v>0.74320900808690826</c:v>
                </c:pt>
                <c:pt idx="3">
                  <c:v>0.33537432085612712</c:v>
                </c:pt>
                <c:pt idx="4">
                  <c:v>0.37195698030751362</c:v>
                </c:pt>
                <c:pt idx="5">
                  <c:v>0.56892004644115945</c:v>
                </c:pt>
                <c:pt idx="6">
                  <c:v>0.83922049594943737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754C-8291-ACA549D95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8408768"/>
        <c:axId val="1628411520"/>
      </c:barChart>
      <c:catAx>
        <c:axId val="1628408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411520"/>
        <c:crosses val="autoZero"/>
        <c:auto val="1"/>
        <c:lblAlgn val="ctr"/>
        <c:lblOffset val="100"/>
        <c:noMultiLvlLbl val="0"/>
      </c:catAx>
      <c:valAx>
        <c:axId val="162841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40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14</xdr:row>
      <xdr:rowOff>184150</xdr:rowOff>
    </xdr:from>
    <xdr:to>
      <xdr:col>10</xdr:col>
      <xdr:colOff>482600</xdr:colOff>
      <xdr:row>28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647700</xdr:colOff>
      <xdr:row>14</xdr:row>
      <xdr:rowOff>196850</xdr:rowOff>
    </xdr:from>
    <xdr:to>
      <xdr:col>16</xdr:col>
      <xdr:colOff>266700</xdr:colOff>
      <xdr:row>28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287263</xdr:colOff>
      <xdr:row>34</xdr:row>
      <xdr:rowOff>83786</xdr:rowOff>
    </xdr:from>
    <xdr:to>
      <xdr:col>10</xdr:col>
      <xdr:colOff>604763</xdr:colOff>
      <xdr:row>41</xdr:row>
      <xdr:rowOff>122941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261155</xdr:colOff>
      <xdr:row>42</xdr:row>
      <xdr:rowOff>77164</xdr:rowOff>
    </xdr:from>
    <xdr:to>
      <xdr:col>10</xdr:col>
      <xdr:colOff>553755</xdr:colOff>
      <xdr:row>49</xdr:row>
      <xdr:rowOff>10079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660400</xdr:colOff>
      <xdr:row>14</xdr:row>
      <xdr:rowOff>88900</xdr:rowOff>
    </xdr:from>
    <xdr:to>
      <xdr:col>10</xdr:col>
      <xdr:colOff>279400</xdr:colOff>
      <xdr:row>27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558800</xdr:colOff>
      <xdr:row>14</xdr:row>
      <xdr:rowOff>88900</xdr:rowOff>
    </xdr:from>
    <xdr:to>
      <xdr:col>16</xdr:col>
      <xdr:colOff>177800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26"/>
  <sheetViews>
    <sheetView topLeftCell="D1" workbookViewId="0">
      <selection activeCell="G13" sqref="G13"/>
    </sheetView>
  </sheetViews>
  <sheetFormatPr baseColWidth="10" defaultRowHeight="16" x14ac:dyDescent="0.2"/>
  <sheetData>
    <row r="3" spans="1:13" x14ac:dyDescent="0.2">
      <c r="A3" t="s">
        <v>0</v>
      </c>
      <c r="B3" t="s">
        <v>1</v>
      </c>
      <c r="G3" t="s">
        <v>11</v>
      </c>
      <c r="H3" t="s">
        <v>3</v>
      </c>
      <c r="I3" t="s">
        <v>12</v>
      </c>
      <c r="J3" t="s">
        <v>13</v>
      </c>
      <c r="K3" t="s">
        <v>7</v>
      </c>
      <c r="L3" t="s">
        <v>6</v>
      </c>
      <c r="M3" t="s">
        <v>14</v>
      </c>
    </row>
    <row r="4" spans="1:13" x14ac:dyDescent="0.2">
      <c r="A4" t="s">
        <v>2</v>
      </c>
      <c r="B4">
        <v>1052571.9400000002</v>
      </c>
    </row>
    <row r="5" spans="1:13" x14ac:dyDescent="0.2">
      <c r="A5" t="s">
        <v>3</v>
      </c>
      <c r="B5">
        <v>544894.4800000001</v>
      </c>
    </row>
    <row r="6" spans="1:13" x14ac:dyDescent="0.2">
      <c r="A6" t="s">
        <v>4</v>
      </c>
      <c r="B6">
        <v>497803.28</v>
      </c>
      <c r="F6" t="s">
        <v>15</v>
      </c>
      <c r="G6">
        <v>1052571.94</v>
      </c>
      <c r="H6">
        <v>544894.4800000001</v>
      </c>
      <c r="I6">
        <v>497803.28</v>
      </c>
      <c r="J6">
        <v>883868.46</v>
      </c>
      <c r="K6">
        <v>81102.2</v>
      </c>
      <c r="L6">
        <v>732944.01</v>
      </c>
      <c r="M6">
        <v>600767.64</v>
      </c>
    </row>
    <row r="7" spans="1:13" x14ac:dyDescent="0.2">
      <c r="A7" t="s">
        <v>5</v>
      </c>
      <c r="B7">
        <v>883868.46</v>
      </c>
      <c r="F7" s="1" t="s">
        <v>16</v>
      </c>
      <c r="G7">
        <v>2568630.36</v>
      </c>
      <c r="H7">
        <v>1546105.48</v>
      </c>
      <c r="I7">
        <v>1590096.1600000001</v>
      </c>
      <c r="J7">
        <v>1845003.91</v>
      </c>
      <c r="K7">
        <v>511959.68</v>
      </c>
      <c r="L7">
        <v>2693790.4400000004</v>
      </c>
      <c r="M7">
        <v>1668418.57</v>
      </c>
    </row>
    <row r="8" spans="1:13" x14ac:dyDescent="0.2">
      <c r="A8" t="s">
        <v>7</v>
      </c>
      <c r="B8">
        <v>81102.2</v>
      </c>
      <c r="F8" t="s">
        <v>17</v>
      </c>
      <c r="G8">
        <v>2793133.4199999995</v>
      </c>
      <c r="H8">
        <v>9538348.2300000023</v>
      </c>
      <c r="I8">
        <v>6253103.2999999989</v>
      </c>
      <c r="J8">
        <v>3435069.2499999991</v>
      </c>
      <c r="K8">
        <v>2917623.3499999996</v>
      </c>
      <c r="L8">
        <v>8245329.7299999995</v>
      </c>
      <c r="M8">
        <v>7653402.5900000008</v>
      </c>
    </row>
    <row r="9" spans="1:13" x14ac:dyDescent="0.2">
      <c r="A9" t="s">
        <v>6</v>
      </c>
      <c r="B9">
        <v>732944.01</v>
      </c>
      <c r="F9" t="s">
        <v>18</v>
      </c>
      <c r="G9">
        <f>SUM(G6:G8)</f>
        <v>6414335.7199999988</v>
      </c>
      <c r="H9">
        <f t="shared" ref="H9:M9" si="0">SUM(H6:H8)</f>
        <v>11629348.190000001</v>
      </c>
      <c r="I9">
        <f t="shared" si="0"/>
        <v>8341002.7399999993</v>
      </c>
      <c r="J9">
        <f t="shared" si="0"/>
        <v>6163941.6199999992</v>
      </c>
      <c r="K9">
        <f t="shared" si="0"/>
        <v>3510685.2299999995</v>
      </c>
      <c r="L9">
        <f t="shared" si="0"/>
        <v>11672064.18</v>
      </c>
      <c r="M9">
        <f t="shared" si="0"/>
        <v>9922588.8000000007</v>
      </c>
    </row>
    <row r="10" spans="1:13" x14ac:dyDescent="0.2">
      <c r="A10" t="s">
        <v>8</v>
      </c>
      <c r="B10">
        <v>600767.64</v>
      </c>
    </row>
    <row r="11" spans="1:13" x14ac:dyDescent="0.2">
      <c r="F11" t="s">
        <v>19</v>
      </c>
      <c r="G11">
        <f>G8/(G7+G8)</f>
        <v>0.52093556049945933</v>
      </c>
      <c r="H11">
        <f t="shared" ref="H11:M11" si="1">H8/(H7+H8)</f>
        <v>0.86051586118266177</v>
      </c>
      <c r="I11">
        <f t="shared" si="1"/>
        <v>0.79726434752687003</v>
      </c>
      <c r="J11">
        <f t="shared" si="1"/>
        <v>0.6505722829795032</v>
      </c>
      <c r="K11">
        <f t="shared" si="1"/>
        <v>0.85072247106377819</v>
      </c>
      <c r="L11">
        <f t="shared" si="1"/>
        <v>0.75374706574779304</v>
      </c>
      <c r="M11">
        <f t="shared" si="1"/>
        <v>0.82102010526020441</v>
      </c>
    </row>
    <row r="12" spans="1:13" x14ac:dyDescent="0.2">
      <c r="A12" t="s">
        <v>9</v>
      </c>
      <c r="B12">
        <v>2568630.36</v>
      </c>
    </row>
    <row r="13" spans="1:13" x14ac:dyDescent="0.2">
      <c r="A13" t="s">
        <v>3</v>
      </c>
      <c r="B13">
        <v>1546105.48</v>
      </c>
      <c r="F13" t="s">
        <v>20</v>
      </c>
      <c r="G13">
        <f>G9/$G9</f>
        <v>1</v>
      </c>
      <c r="H13">
        <f t="shared" ref="H13:M13" si="2">H9/$G9</f>
        <v>1.8130245589951759</v>
      </c>
      <c r="I13">
        <f t="shared" si="2"/>
        <v>1.3003689086607397</v>
      </c>
      <c r="J13">
        <f t="shared" si="2"/>
        <v>0.96096336223573908</v>
      </c>
      <c r="K13">
        <f t="shared" si="2"/>
        <v>0.54731859747434608</v>
      </c>
      <c r="L13">
        <f t="shared" si="2"/>
        <v>1.8196840155413634</v>
      </c>
      <c r="M13">
        <f t="shared" si="2"/>
        <v>1.5469394233702509</v>
      </c>
    </row>
    <row r="14" spans="1:13" x14ac:dyDescent="0.2">
      <c r="A14" t="s">
        <v>4</v>
      </c>
      <c r="B14">
        <v>1590096.1600000001</v>
      </c>
    </row>
    <row r="15" spans="1:13" x14ac:dyDescent="0.2">
      <c r="A15" t="s">
        <v>5</v>
      </c>
      <c r="B15">
        <v>1845003.91</v>
      </c>
    </row>
    <row r="16" spans="1:13" x14ac:dyDescent="0.2">
      <c r="A16" t="s">
        <v>7</v>
      </c>
      <c r="B16">
        <v>511959.68</v>
      </c>
    </row>
    <row r="17" spans="1:2" x14ac:dyDescent="0.2">
      <c r="A17" t="s">
        <v>6</v>
      </c>
      <c r="B17">
        <v>2693790.4400000004</v>
      </c>
    </row>
    <row r="18" spans="1:2" x14ac:dyDescent="0.2">
      <c r="A18" t="s">
        <v>8</v>
      </c>
      <c r="B18">
        <v>1668418.57</v>
      </c>
    </row>
    <row r="20" spans="1:2" x14ac:dyDescent="0.2">
      <c r="A20" t="s">
        <v>10</v>
      </c>
      <c r="B20">
        <v>2793133.4199999995</v>
      </c>
    </row>
    <row r="21" spans="1:2" x14ac:dyDescent="0.2">
      <c r="A21" t="s">
        <v>3</v>
      </c>
      <c r="B21">
        <v>9538348.2300000023</v>
      </c>
    </row>
    <row r="22" spans="1:2" x14ac:dyDescent="0.2">
      <c r="A22" t="s">
        <v>4</v>
      </c>
      <c r="B22">
        <v>6253103.2999999989</v>
      </c>
    </row>
    <row r="23" spans="1:2" x14ac:dyDescent="0.2">
      <c r="A23" t="s">
        <v>5</v>
      </c>
      <c r="B23">
        <v>3435069.2499999991</v>
      </c>
    </row>
    <row r="24" spans="1:2" x14ac:dyDescent="0.2">
      <c r="A24" t="s">
        <v>7</v>
      </c>
      <c r="B24">
        <v>2917623.3499999996</v>
      </c>
    </row>
    <row r="25" spans="1:2" x14ac:dyDescent="0.2">
      <c r="A25" t="s">
        <v>6</v>
      </c>
      <c r="B25">
        <v>8245329.7299999995</v>
      </c>
    </row>
    <row r="26" spans="1:2" x14ac:dyDescent="0.2">
      <c r="A26" t="s">
        <v>8</v>
      </c>
      <c r="B26">
        <v>7653402.5900000008</v>
      </c>
    </row>
  </sheetData>
  <phoneticPr fontId="1" type="noConversion"/>
  <pageMargins left="0.7" right="0.7" top="0.75" bottom="0.75" header="0.3" footer="0.3"/>
  <pageSetup scale="62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53"/>
  <sheetViews>
    <sheetView tabSelected="1" topLeftCell="A32" zoomScale="126" zoomScaleNormal="126" workbookViewId="0">
      <selection activeCell="I52" sqref="I52"/>
    </sheetView>
  </sheetViews>
  <sheetFormatPr baseColWidth="10" defaultRowHeight="16" x14ac:dyDescent="0.2"/>
  <sheetData>
    <row r="2" spans="1:8" x14ac:dyDescent="0.2">
      <c r="B2" t="s">
        <v>11</v>
      </c>
      <c r="C2" t="s">
        <v>3</v>
      </c>
      <c r="D2" t="s">
        <v>12</v>
      </c>
      <c r="E2" t="s">
        <v>13</v>
      </c>
      <c r="F2" t="s">
        <v>25</v>
      </c>
      <c r="G2" t="s">
        <v>6</v>
      </c>
      <c r="H2" t="s">
        <v>26</v>
      </c>
    </row>
    <row r="3" spans="1:8" x14ac:dyDescent="0.2">
      <c r="A3" t="s">
        <v>19</v>
      </c>
    </row>
    <row r="4" spans="1:8" x14ac:dyDescent="0.2">
      <c r="A4" s="1">
        <v>42986</v>
      </c>
      <c r="B4">
        <v>0.52093556049945899</v>
      </c>
      <c r="C4">
        <v>0.86051586118266177</v>
      </c>
      <c r="D4">
        <v>0.79726434752687003</v>
      </c>
      <c r="E4">
        <v>0.6505722829795032</v>
      </c>
      <c r="F4">
        <v>0.85072247106377819</v>
      </c>
      <c r="G4">
        <v>0.75374706574779304</v>
      </c>
      <c r="H4">
        <v>0.82102010526020441</v>
      </c>
    </row>
    <row r="5" spans="1:8" x14ac:dyDescent="0.2">
      <c r="A5" s="1">
        <v>42998</v>
      </c>
      <c r="B5">
        <v>0.17721047244649873</v>
      </c>
      <c r="C5">
        <v>0.62516250752935509</v>
      </c>
      <c r="D5">
        <v>0.67434900400705799</v>
      </c>
      <c r="E5">
        <v>0.62534679114350256</v>
      </c>
      <c r="F5">
        <v>0.72436105935835737</v>
      </c>
      <c r="G5">
        <v>0.72455473481936716</v>
      </c>
      <c r="H5">
        <v>0.75694781586971727</v>
      </c>
    </row>
    <row r="6" spans="1:8" x14ac:dyDescent="0.2">
      <c r="A6" t="s">
        <v>21</v>
      </c>
      <c r="B6">
        <v>0.44062485330522416</v>
      </c>
      <c r="C6">
        <v>0.78566548508321687</v>
      </c>
      <c r="D6">
        <v>0.79726062087022764</v>
      </c>
      <c r="E6">
        <v>0.6694567139420402</v>
      </c>
      <c r="F6">
        <v>0.75389388920375211</v>
      </c>
      <c r="G6">
        <v>0.72065644067610612</v>
      </c>
      <c r="H6">
        <v>0.77300060168047502</v>
      </c>
    </row>
    <row r="12" spans="1:8" x14ac:dyDescent="0.2">
      <c r="A12" t="s">
        <v>23</v>
      </c>
      <c r="B12">
        <f>AVERAGE(B4:B6)</f>
        <v>0.37959029541706063</v>
      </c>
      <c r="C12">
        <f t="shared" ref="C12:H12" si="0">AVERAGE(C4:C6)</f>
        <v>0.75711461793174462</v>
      </c>
      <c r="D12">
        <f t="shared" si="0"/>
        <v>0.75629132413471856</v>
      </c>
      <c r="E12">
        <f t="shared" si="0"/>
        <v>0.64845859602168199</v>
      </c>
      <c r="F12">
        <f t="shared" si="0"/>
        <v>0.77632580654196259</v>
      </c>
      <c r="G12">
        <f t="shared" si="0"/>
        <v>0.73298608041442215</v>
      </c>
      <c r="H12">
        <f t="shared" si="0"/>
        <v>0.78365617427013223</v>
      </c>
    </row>
    <row r="13" spans="1:8" x14ac:dyDescent="0.2">
      <c r="A13" t="s">
        <v>24</v>
      </c>
      <c r="B13">
        <f>STDEV(B4:B6)</f>
        <v>0.17980724952489144</v>
      </c>
      <c r="C13">
        <f t="shared" ref="C13:H13" si="1">STDEV(C4:C6)</f>
        <v>0.12024626514071138</v>
      </c>
      <c r="D13">
        <f t="shared" si="1"/>
        <v>7.0964130900053976E-2</v>
      </c>
      <c r="E13">
        <f t="shared" si="1"/>
        <v>2.2130794760694551E-2</v>
      </c>
      <c r="F13">
        <f t="shared" si="1"/>
        <v>6.609988486107933E-2</v>
      </c>
      <c r="G13">
        <f t="shared" si="1"/>
        <v>1.8084884802402754E-2</v>
      </c>
      <c r="H13">
        <f t="shared" si="1"/>
        <v>3.3338723541021686E-2</v>
      </c>
    </row>
    <row r="15" spans="1:8" x14ac:dyDescent="0.2">
      <c r="A15" t="s">
        <v>27</v>
      </c>
      <c r="B15">
        <f>_xlfn.T.TEST(B4:B6, C4:C6, 2, 1)</f>
        <v>8.6054259441425366E-3</v>
      </c>
    </row>
    <row r="16" spans="1:8" x14ac:dyDescent="0.2">
      <c r="A16" t="s">
        <v>28</v>
      </c>
      <c r="B16">
        <f>_xlfn.T.TEST(C4:C6,D4:D6,2,1)</f>
        <v>0.98238651598113769</v>
      </c>
    </row>
    <row r="17" spans="1:2" x14ac:dyDescent="0.2">
      <c r="A17" t="s">
        <v>29</v>
      </c>
      <c r="B17">
        <f>_xlfn.T.TEST(D4:D6,E4:E6,2,1)</f>
        <v>6.908771094112609E-2</v>
      </c>
    </row>
    <row r="18" spans="1:2" x14ac:dyDescent="0.2">
      <c r="A18" t="s">
        <v>30</v>
      </c>
      <c r="B18">
        <f>_xlfn.T.TEST(E4:E6,F4:F6,2,1)</f>
        <v>7.2301344966229864E-2</v>
      </c>
    </row>
    <row r="19" spans="1:2" x14ac:dyDescent="0.2">
      <c r="A19" t="s">
        <v>31</v>
      </c>
      <c r="B19">
        <f>_xlfn.T.TEST(E4:E6,G4:G6,2,1)</f>
        <v>3.6900508710586422E-2</v>
      </c>
    </row>
    <row r="20" spans="1:2" x14ac:dyDescent="0.2">
      <c r="A20" t="s">
        <v>32</v>
      </c>
      <c r="B20">
        <f>_xlfn.T.TEST(E4:E6,H4:H6,2,1)</f>
        <v>1.9969643556714673E-2</v>
      </c>
    </row>
    <row r="21" spans="1:2" x14ac:dyDescent="0.2">
      <c r="A21" t="s">
        <v>33</v>
      </c>
      <c r="B21">
        <f>_xlfn.T.TEST(D4:D6,H4:H6,2,1)</f>
        <v>0.46926692928224889</v>
      </c>
    </row>
    <row r="22" spans="1:2" x14ac:dyDescent="0.2">
      <c r="A22" t="s">
        <v>34</v>
      </c>
      <c r="B22">
        <f>_xlfn.T.TEST(B4:B6,D4:D6,2,1)</f>
        <v>2.8110612660972645E-2</v>
      </c>
    </row>
    <row r="23" spans="1:2" x14ac:dyDescent="0.2">
      <c r="A23" t="s">
        <v>35</v>
      </c>
      <c r="B23">
        <f>_xlfn.T.TEST(B4:B6,E4:E6,2,1)</f>
        <v>0.10376546081268179</v>
      </c>
    </row>
    <row r="24" spans="1:2" x14ac:dyDescent="0.2">
      <c r="A24" t="s">
        <v>36</v>
      </c>
      <c r="B24">
        <f>_xlfn.T.TEST(B4:B6,F4:F6,2,1)</f>
        <v>3.4237533640137215E-2</v>
      </c>
    </row>
    <row r="25" spans="1:2" x14ac:dyDescent="0.2">
      <c r="A25" t="s">
        <v>37</v>
      </c>
      <c r="B25">
        <f>_xlfn.T.TEST(B4:B6,G4:G6,2,1)</f>
        <v>6.8940821129630292E-2</v>
      </c>
    </row>
    <row r="26" spans="1:2" x14ac:dyDescent="0.2">
      <c r="A26" t="s">
        <v>38</v>
      </c>
      <c r="B26">
        <f>_xlfn.T.TEST(B4:B6,H4:H6,2,1)</f>
        <v>4.4612674620248802E-2</v>
      </c>
    </row>
    <row r="27" spans="1:2" x14ac:dyDescent="0.2">
      <c r="A27" t="s">
        <v>39</v>
      </c>
      <c r="B27">
        <f>_xlfn.T.TEST(F4:F6,H4:H6,2,1)</f>
        <v>0.73578576800259565</v>
      </c>
    </row>
    <row r="33" spans="1:8" x14ac:dyDescent="0.2">
      <c r="A33" t="s">
        <v>22</v>
      </c>
    </row>
    <row r="34" spans="1:8" x14ac:dyDescent="0.2">
      <c r="A34" s="1">
        <v>42986</v>
      </c>
      <c r="B34">
        <v>1</v>
      </c>
      <c r="C34">
        <v>1.8130245589951759</v>
      </c>
      <c r="D34">
        <v>1.3003689086607397</v>
      </c>
      <c r="E34">
        <v>0.96096336223573908</v>
      </c>
      <c r="F34">
        <v>0.54731859747434608</v>
      </c>
      <c r="G34">
        <v>1.8196840155413634</v>
      </c>
      <c r="H34">
        <v>1.5469394233702509</v>
      </c>
    </row>
    <row r="35" spans="1:8" x14ac:dyDescent="0.2">
      <c r="A35" s="1">
        <v>42998</v>
      </c>
      <c r="B35">
        <v>1</v>
      </c>
      <c r="C35">
        <v>0.31246142410809286</v>
      </c>
      <c r="D35">
        <v>0.74320900808690826</v>
      </c>
      <c r="E35">
        <v>0.33537432085612712</v>
      </c>
      <c r="F35">
        <v>0.37195698030751362</v>
      </c>
      <c r="G35">
        <v>0.56892004644115945</v>
      </c>
      <c r="H35">
        <v>0.83922049594943737</v>
      </c>
    </row>
    <row r="36" spans="1:8" x14ac:dyDescent="0.2">
      <c r="A36" t="s">
        <v>21</v>
      </c>
      <c r="B36">
        <v>1</v>
      </c>
      <c r="C36">
        <v>1.4048127750441375</v>
      </c>
      <c r="D36">
        <v>0.56638312621653508</v>
      </c>
      <c r="E36">
        <v>0.28393171507636034</v>
      </c>
      <c r="F36">
        <v>0.34291930179794033</v>
      </c>
      <c r="G36">
        <v>0.97862729919060942</v>
      </c>
      <c r="H36">
        <v>1.1432446571801314</v>
      </c>
    </row>
    <row r="43" spans="1:8" x14ac:dyDescent="0.2">
      <c r="A43" t="s">
        <v>23</v>
      </c>
      <c r="B43">
        <f>AVERAGE(B34:B37)</f>
        <v>1</v>
      </c>
      <c r="C43">
        <f t="shared" ref="C43:H43" si="2">AVERAGE(C34:C37)</f>
        <v>1.176766252715802</v>
      </c>
      <c r="D43">
        <f t="shared" si="2"/>
        <v>0.86998701432139436</v>
      </c>
      <c r="E43">
        <f t="shared" si="2"/>
        <v>0.52675646605607551</v>
      </c>
      <c r="F43">
        <f t="shared" si="2"/>
        <v>0.42073162652660007</v>
      </c>
      <c r="G43">
        <f t="shared" si="2"/>
        <v>1.1224104537243775</v>
      </c>
      <c r="H43">
        <f t="shared" si="2"/>
        <v>1.1764681921666065</v>
      </c>
    </row>
    <row r="44" spans="1:8" x14ac:dyDescent="0.2">
      <c r="A44" t="s">
        <v>24</v>
      </c>
      <c r="B44">
        <f>STDEV(B34:B36)</f>
        <v>0</v>
      </c>
      <c r="C44">
        <f t="shared" ref="C44:H44" si="3">STDEV(C34:C36)</f>
        <v>0.77583912166445523</v>
      </c>
      <c r="D44">
        <f t="shared" si="3"/>
        <v>0.38306432796091983</v>
      </c>
      <c r="E44">
        <f t="shared" si="3"/>
        <v>0.37691286385560796</v>
      </c>
      <c r="F44">
        <f t="shared" si="3"/>
        <v>0.11058477564113625</v>
      </c>
      <c r="G44">
        <f t="shared" si="3"/>
        <v>0.63765807706449118</v>
      </c>
      <c r="H44">
        <f t="shared" si="3"/>
        <v>0.35502728418413937</v>
      </c>
    </row>
    <row r="47" spans="1:8" x14ac:dyDescent="0.2">
      <c r="A47" t="s">
        <v>30</v>
      </c>
      <c r="B47">
        <f>_xlfn.T.TEST(E34:E36,F34:F36,2,1)</f>
        <v>0.56216460446226801</v>
      </c>
    </row>
    <row r="48" spans="1:8" x14ac:dyDescent="0.2">
      <c r="A48" t="s">
        <v>31</v>
      </c>
      <c r="B48">
        <f>_xlfn.T.TEST(E34:E36,G34:G36,2,1)</f>
        <v>8.6146034064984334E-2</v>
      </c>
    </row>
    <row r="49" spans="1:2" x14ac:dyDescent="0.2">
      <c r="A49" t="s">
        <v>32</v>
      </c>
      <c r="B49" s="2">
        <f>_xlfn.T.TEST(E34:E36,H34:H36,2,1)</f>
        <v>2.6277106240223051E-2</v>
      </c>
    </row>
    <row r="50" spans="1:2" x14ac:dyDescent="0.2">
      <c r="A50" t="s">
        <v>29</v>
      </c>
      <c r="B50" s="2">
        <f>_xlfn.T.TEST(D34:D36,E34:E36,2,1)</f>
        <v>1.0968457455048618E-2</v>
      </c>
    </row>
    <row r="51" spans="1:2" x14ac:dyDescent="0.2">
      <c r="A51" t="s">
        <v>40</v>
      </c>
      <c r="B51">
        <f>_xlfn.T.TEST(D34:D36,F34:F36,2,1)</f>
        <v>0.10437975398281574</v>
      </c>
    </row>
    <row r="52" spans="1:2" x14ac:dyDescent="0.2">
      <c r="A52" t="s">
        <v>41</v>
      </c>
      <c r="B52">
        <f>_xlfn.T.TEST(D34:D36,G34:G36,2,1)</f>
        <v>0.36227018571597769</v>
      </c>
    </row>
    <row r="53" spans="1:2" x14ac:dyDescent="0.2">
      <c r="A53" t="s">
        <v>33</v>
      </c>
      <c r="B53">
        <f>_xlfn.T.TEST(D34:D36,H34:H36,2,1)</f>
        <v>0.16357291559726628</v>
      </c>
    </row>
  </sheetData>
  <phoneticPr fontId="1" type="noConversion"/>
  <pageMargins left="0.7" right="0.7" top="0.75" bottom="0.75" header="0.3" footer="0.3"/>
  <pageSetup scale="56" orientation="portrait" horizontalDpi="0" verticalDpi="0" copies="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26"/>
  <sheetViews>
    <sheetView topLeftCell="F1" workbookViewId="0">
      <selection activeCell="G13" sqref="G13:M13"/>
    </sheetView>
  </sheetViews>
  <sheetFormatPr baseColWidth="10" defaultRowHeight="16" x14ac:dyDescent="0.2"/>
  <sheetData>
    <row r="3" spans="1:13" x14ac:dyDescent="0.2">
      <c r="A3" t="s">
        <v>0</v>
      </c>
      <c r="B3" t="s">
        <v>1</v>
      </c>
      <c r="G3" t="s">
        <v>11</v>
      </c>
      <c r="H3" t="s">
        <v>3</v>
      </c>
      <c r="I3" t="s">
        <v>12</v>
      </c>
      <c r="J3" t="s">
        <v>13</v>
      </c>
      <c r="K3" t="s">
        <v>7</v>
      </c>
      <c r="L3" t="s">
        <v>6</v>
      </c>
      <c r="M3" t="s">
        <v>14</v>
      </c>
    </row>
    <row r="4" spans="1:13" x14ac:dyDescent="0.2">
      <c r="A4" t="s">
        <v>2</v>
      </c>
      <c r="B4">
        <v>372983.71</v>
      </c>
    </row>
    <row r="5" spans="1:13" x14ac:dyDescent="0.2">
      <c r="A5" t="s">
        <v>3</v>
      </c>
      <c r="B5">
        <v>40192.51</v>
      </c>
    </row>
    <row r="6" spans="1:13" x14ac:dyDescent="0.2">
      <c r="A6" t="s">
        <v>4</v>
      </c>
      <c r="B6">
        <v>73472.210000000006</v>
      </c>
      <c r="F6" t="s">
        <v>15</v>
      </c>
      <c r="G6">
        <v>372983.71</v>
      </c>
      <c r="H6">
        <v>40192.51</v>
      </c>
      <c r="I6">
        <v>73472.210000000006</v>
      </c>
      <c r="J6">
        <v>65975.199999999997</v>
      </c>
      <c r="K6">
        <v>20252.61</v>
      </c>
      <c r="L6">
        <v>44896.130000000005</v>
      </c>
      <c r="M6">
        <v>41123.21</v>
      </c>
    </row>
    <row r="7" spans="1:13" x14ac:dyDescent="0.2">
      <c r="A7" t="s">
        <v>5</v>
      </c>
      <c r="B7">
        <v>65975.199999999997</v>
      </c>
      <c r="F7" s="1" t="s">
        <v>16</v>
      </c>
      <c r="G7">
        <v>503352.55999999994</v>
      </c>
      <c r="H7">
        <v>100270.15</v>
      </c>
      <c r="I7">
        <v>214408.85999999996</v>
      </c>
      <c r="J7">
        <v>99014.74</v>
      </c>
      <c r="K7">
        <v>95379.61</v>
      </c>
      <c r="L7">
        <v>141949.69</v>
      </c>
      <c r="M7">
        <v>190868.1</v>
      </c>
    </row>
    <row r="8" spans="1:13" x14ac:dyDescent="0.2">
      <c r="A8" t="s">
        <v>7</v>
      </c>
      <c r="B8">
        <v>20252.61</v>
      </c>
      <c r="F8" t="s">
        <v>17</v>
      </c>
      <c r="G8">
        <v>108410.89</v>
      </c>
      <c r="H8">
        <v>167232.84</v>
      </c>
      <c r="I8">
        <v>443991.89</v>
      </c>
      <c r="J8">
        <v>165268.96999999997</v>
      </c>
      <c r="K8">
        <v>250651.35999999996</v>
      </c>
      <c r="L8">
        <v>373396.5799999999</v>
      </c>
      <c r="M8">
        <v>594428.69000000006</v>
      </c>
    </row>
    <row r="9" spans="1:13" x14ac:dyDescent="0.2">
      <c r="A9" t="s">
        <v>6</v>
      </c>
      <c r="B9">
        <v>44896.130000000005</v>
      </c>
      <c r="F9" t="s">
        <v>18</v>
      </c>
      <c r="G9">
        <f>SUM(G6:G8)</f>
        <v>984747.16</v>
      </c>
      <c r="H9">
        <f t="shared" ref="H9:M9" si="0">SUM(H6:H8)</f>
        <v>307695.5</v>
      </c>
      <c r="I9">
        <f t="shared" si="0"/>
        <v>731872.96</v>
      </c>
      <c r="J9">
        <f t="shared" si="0"/>
        <v>330258.90999999997</v>
      </c>
      <c r="K9">
        <f t="shared" si="0"/>
        <v>366283.57999999996</v>
      </c>
      <c r="L9">
        <f t="shared" si="0"/>
        <v>560242.39999999991</v>
      </c>
      <c r="M9">
        <f t="shared" si="0"/>
        <v>826420</v>
      </c>
    </row>
    <row r="10" spans="1:13" x14ac:dyDescent="0.2">
      <c r="A10" t="s">
        <v>8</v>
      </c>
      <c r="B10">
        <v>41123.21</v>
      </c>
    </row>
    <row r="11" spans="1:13" x14ac:dyDescent="0.2">
      <c r="F11" t="s">
        <v>19</v>
      </c>
      <c r="G11">
        <f>G8/(G7+G8)</f>
        <v>0.17721047244649873</v>
      </c>
      <c r="H11">
        <f t="shared" ref="H11:M11" si="1">H8/(H7+H8)</f>
        <v>0.62516250752935509</v>
      </c>
      <c r="I11">
        <f t="shared" si="1"/>
        <v>0.67434900400705799</v>
      </c>
      <c r="J11">
        <f t="shared" si="1"/>
        <v>0.62534679114350256</v>
      </c>
      <c r="K11">
        <f t="shared" si="1"/>
        <v>0.72436105935835737</v>
      </c>
      <c r="L11">
        <f t="shared" si="1"/>
        <v>0.72455473481936716</v>
      </c>
      <c r="M11">
        <f t="shared" si="1"/>
        <v>0.75694781586971727</v>
      </c>
    </row>
    <row r="12" spans="1:13" x14ac:dyDescent="0.2">
      <c r="A12" t="s">
        <v>9</v>
      </c>
      <c r="B12">
        <v>503352.55999999994</v>
      </c>
    </row>
    <row r="13" spans="1:13" x14ac:dyDescent="0.2">
      <c r="A13" t="s">
        <v>3</v>
      </c>
      <c r="B13">
        <v>100270.15</v>
      </c>
      <c r="F13" t="s">
        <v>20</v>
      </c>
      <c r="G13">
        <f>G9/$G9</f>
        <v>1</v>
      </c>
      <c r="H13">
        <f t="shared" ref="H13:M13" si="2">H9/$G9</f>
        <v>0.31246142410809286</v>
      </c>
      <c r="I13">
        <f t="shared" si="2"/>
        <v>0.74320900808690826</v>
      </c>
      <c r="J13">
        <f t="shared" si="2"/>
        <v>0.33537432085612712</v>
      </c>
      <c r="K13">
        <f t="shared" si="2"/>
        <v>0.37195698030751362</v>
      </c>
      <c r="L13">
        <f t="shared" si="2"/>
        <v>0.56892004644115945</v>
      </c>
      <c r="M13">
        <f t="shared" si="2"/>
        <v>0.83922049594943737</v>
      </c>
    </row>
    <row r="14" spans="1:13" x14ac:dyDescent="0.2">
      <c r="A14" t="s">
        <v>4</v>
      </c>
      <c r="B14">
        <v>214408.85999999996</v>
      </c>
    </row>
    <row r="15" spans="1:13" x14ac:dyDescent="0.2">
      <c r="A15" t="s">
        <v>5</v>
      </c>
      <c r="B15">
        <v>99014.74</v>
      </c>
    </row>
    <row r="16" spans="1:13" x14ac:dyDescent="0.2">
      <c r="A16" t="s">
        <v>7</v>
      </c>
      <c r="B16">
        <v>95379.61</v>
      </c>
    </row>
    <row r="17" spans="1:2" x14ac:dyDescent="0.2">
      <c r="A17" t="s">
        <v>6</v>
      </c>
      <c r="B17">
        <v>141949.69</v>
      </c>
    </row>
    <row r="18" spans="1:2" x14ac:dyDescent="0.2">
      <c r="A18" t="s">
        <v>8</v>
      </c>
      <c r="B18">
        <v>190868.1</v>
      </c>
    </row>
    <row r="20" spans="1:2" x14ac:dyDescent="0.2">
      <c r="A20" t="s">
        <v>10</v>
      </c>
      <c r="B20">
        <v>108410.89</v>
      </c>
    </row>
    <row r="21" spans="1:2" x14ac:dyDescent="0.2">
      <c r="A21" t="s">
        <v>3</v>
      </c>
      <c r="B21">
        <v>167232.84</v>
      </c>
    </row>
    <row r="22" spans="1:2" x14ac:dyDescent="0.2">
      <c r="A22" t="s">
        <v>4</v>
      </c>
      <c r="B22">
        <v>443991.89</v>
      </c>
    </row>
    <row r="23" spans="1:2" x14ac:dyDescent="0.2">
      <c r="A23" t="s">
        <v>5</v>
      </c>
      <c r="B23">
        <v>165268.96999999997</v>
      </c>
    </row>
    <row r="24" spans="1:2" x14ac:dyDescent="0.2">
      <c r="A24" t="s">
        <v>7</v>
      </c>
      <c r="B24">
        <v>250651.35999999996</v>
      </c>
    </row>
    <row r="25" spans="1:2" x14ac:dyDescent="0.2">
      <c r="A25" t="s">
        <v>6</v>
      </c>
      <c r="B25">
        <v>373396.5799999999</v>
      </c>
    </row>
    <row r="26" spans="1:2" x14ac:dyDescent="0.2">
      <c r="A26" t="s">
        <v>8</v>
      </c>
      <c r="B26">
        <v>594428.69000000006</v>
      </c>
    </row>
  </sheetData>
  <phoneticPr fontId="1" type="noConversion"/>
  <pageMargins left="0.7" right="0.7" top="0.75" bottom="0.75" header="0.3" footer="0.3"/>
  <pageSetup scale="46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26"/>
  <sheetViews>
    <sheetView workbookViewId="0">
      <selection activeCell="G13" sqref="G13:M13"/>
    </sheetView>
  </sheetViews>
  <sheetFormatPr baseColWidth="10" defaultRowHeight="16" x14ac:dyDescent="0.2"/>
  <sheetData>
    <row r="3" spans="1:13" x14ac:dyDescent="0.2">
      <c r="A3" t="s">
        <v>0</v>
      </c>
      <c r="B3" t="s">
        <v>1</v>
      </c>
      <c r="G3" t="s">
        <v>11</v>
      </c>
      <c r="H3" t="s">
        <v>3</v>
      </c>
      <c r="I3" t="s">
        <v>12</v>
      </c>
      <c r="J3" t="s">
        <v>13</v>
      </c>
      <c r="K3" t="s">
        <v>7</v>
      </c>
      <c r="L3" t="s">
        <v>6</v>
      </c>
      <c r="M3" t="s">
        <v>14</v>
      </c>
    </row>
    <row r="4" spans="1:13" x14ac:dyDescent="0.2">
      <c r="A4" t="s">
        <v>2</v>
      </c>
      <c r="B4">
        <v>160523.36000000002</v>
      </c>
    </row>
    <row r="5" spans="1:13" x14ac:dyDescent="0.2">
      <c r="A5" t="s">
        <v>3</v>
      </c>
      <c r="B5">
        <v>49240.399999999994</v>
      </c>
    </row>
    <row r="6" spans="1:13" x14ac:dyDescent="0.2">
      <c r="A6" t="s">
        <v>4</v>
      </c>
      <c r="B6">
        <v>5513.94</v>
      </c>
      <c r="F6" t="s">
        <v>15</v>
      </c>
      <c r="G6">
        <v>160523.36000000002</v>
      </c>
      <c r="H6">
        <v>49240.399999999994</v>
      </c>
      <c r="I6">
        <v>5513.94</v>
      </c>
      <c r="J6">
        <v>12329.79</v>
      </c>
      <c r="K6">
        <v>4100.6000000000004</v>
      </c>
      <c r="L6">
        <v>37597.289999999994</v>
      </c>
      <c r="M6">
        <v>49763.88</v>
      </c>
    </row>
    <row r="7" spans="1:13" x14ac:dyDescent="0.2">
      <c r="A7" t="s">
        <v>5</v>
      </c>
      <c r="B7">
        <v>12329.79</v>
      </c>
      <c r="F7" s="1" t="s">
        <v>16</v>
      </c>
      <c r="G7">
        <v>280150.34999999998</v>
      </c>
      <c r="H7">
        <v>188578.68</v>
      </c>
      <c r="I7">
        <v>74823.789999999994</v>
      </c>
      <c r="J7">
        <v>57993.369999999995</v>
      </c>
      <c r="K7">
        <v>54805.2</v>
      </c>
      <c r="L7">
        <v>170293.00999999998</v>
      </c>
      <c r="M7">
        <v>160334.61000000002</v>
      </c>
    </row>
    <row r="8" spans="1:13" x14ac:dyDescent="0.2">
      <c r="A8" t="s">
        <v>7</v>
      </c>
      <c r="B8">
        <v>4100.6000000000004</v>
      </c>
      <c r="F8" t="s">
        <v>17</v>
      </c>
      <c r="G8">
        <v>220676.96</v>
      </c>
      <c r="H8">
        <v>691254.78999999957</v>
      </c>
      <c r="I8">
        <v>294240.13</v>
      </c>
      <c r="J8">
        <v>117455.26999999999</v>
      </c>
      <c r="K8">
        <v>167884.11000000002</v>
      </c>
      <c r="L8">
        <v>439325.51999999996</v>
      </c>
      <c r="M8">
        <v>545987.13000000012</v>
      </c>
    </row>
    <row r="9" spans="1:13" x14ac:dyDescent="0.2">
      <c r="A9" t="s">
        <v>6</v>
      </c>
      <c r="B9">
        <v>37597.289999999994</v>
      </c>
      <c r="F9" t="s">
        <v>18</v>
      </c>
      <c r="G9">
        <f>SUM(G6:G8)</f>
        <v>661350.66999999993</v>
      </c>
      <c r="H9">
        <f t="shared" ref="H9:M9" si="0">SUM(H6:H8)</f>
        <v>929073.86999999953</v>
      </c>
      <c r="I9">
        <f t="shared" si="0"/>
        <v>374577.86</v>
      </c>
      <c r="J9">
        <f t="shared" si="0"/>
        <v>187778.43</v>
      </c>
      <c r="K9">
        <f t="shared" si="0"/>
        <v>226789.91</v>
      </c>
      <c r="L9">
        <f t="shared" si="0"/>
        <v>647215.81999999995</v>
      </c>
      <c r="M9">
        <f t="shared" si="0"/>
        <v>756085.62000000011</v>
      </c>
    </row>
    <row r="10" spans="1:13" x14ac:dyDescent="0.2">
      <c r="A10" t="s">
        <v>8</v>
      </c>
      <c r="B10">
        <v>49763.88</v>
      </c>
    </row>
    <row r="11" spans="1:13" x14ac:dyDescent="0.2">
      <c r="F11" t="s">
        <v>19</v>
      </c>
      <c r="G11">
        <f>G8/(G7+G8)</f>
        <v>0.44062485330522416</v>
      </c>
      <c r="H11">
        <f t="shared" ref="H11:M11" si="1">H8/(H7+H8)</f>
        <v>0.78566548508321687</v>
      </c>
      <c r="I11">
        <f t="shared" si="1"/>
        <v>0.79726062087022764</v>
      </c>
      <c r="J11">
        <f t="shared" si="1"/>
        <v>0.6694567139420402</v>
      </c>
      <c r="K11">
        <f t="shared" si="1"/>
        <v>0.75389388920375211</v>
      </c>
      <c r="L11">
        <f t="shared" si="1"/>
        <v>0.72065644067610612</v>
      </c>
      <c r="M11">
        <f t="shared" si="1"/>
        <v>0.77300060168047502</v>
      </c>
    </row>
    <row r="12" spans="1:13" x14ac:dyDescent="0.2">
      <c r="A12" t="s">
        <v>9</v>
      </c>
      <c r="B12">
        <v>280150.34999999998</v>
      </c>
    </row>
    <row r="13" spans="1:13" x14ac:dyDescent="0.2">
      <c r="A13" t="s">
        <v>3</v>
      </c>
      <c r="B13">
        <v>188578.68</v>
      </c>
      <c r="F13" t="s">
        <v>20</v>
      </c>
      <c r="G13">
        <f>G9/$G9</f>
        <v>1</v>
      </c>
      <c r="H13">
        <f t="shared" ref="H13:M13" si="2">H9/$G9</f>
        <v>1.4048127750441375</v>
      </c>
      <c r="I13">
        <f t="shared" si="2"/>
        <v>0.56638312621653508</v>
      </c>
      <c r="J13">
        <f t="shared" si="2"/>
        <v>0.28393171507636034</v>
      </c>
      <c r="K13">
        <f t="shared" si="2"/>
        <v>0.34291930179794033</v>
      </c>
      <c r="L13">
        <f t="shared" si="2"/>
        <v>0.97862729919060942</v>
      </c>
      <c r="M13">
        <f t="shared" si="2"/>
        <v>1.1432446571801314</v>
      </c>
    </row>
    <row r="14" spans="1:13" x14ac:dyDescent="0.2">
      <c r="A14" t="s">
        <v>4</v>
      </c>
      <c r="B14">
        <v>74823.789999999994</v>
      </c>
    </row>
    <row r="15" spans="1:13" x14ac:dyDescent="0.2">
      <c r="A15" t="s">
        <v>5</v>
      </c>
      <c r="B15">
        <v>57993.369999999995</v>
      </c>
    </row>
    <row r="16" spans="1:13" x14ac:dyDescent="0.2">
      <c r="A16" t="s">
        <v>7</v>
      </c>
      <c r="B16">
        <v>54805.2</v>
      </c>
    </row>
    <row r="17" spans="1:2" x14ac:dyDescent="0.2">
      <c r="A17" t="s">
        <v>6</v>
      </c>
      <c r="B17">
        <v>170293.00999999998</v>
      </c>
    </row>
    <row r="18" spans="1:2" x14ac:dyDescent="0.2">
      <c r="A18" t="s">
        <v>8</v>
      </c>
      <c r="B18">
        <v>160334.61000000002</v>
      </c>
    </row>
    <row r="20" spans="1:2" x14ac:dyDescent="0.2">
      <c r="A20" t="s">
        <v>10</v>
      </c>
      <c r="B20">
        <v>220676.96</v>
      </c>
    </row>
    <row r="21" spans="1:2" x14ac:dyDescent="0.2">
      <c r="A21" t="s">
        <v>3</v>
      </c>
      <c r="B21">
        <v>691254.78999999957</v>
      </c>
    </row>
    <row r="22" spans="1:2" x14ac:dyDescent="0.2">
      <c r="A22" t="s">
        <v>4</v>
      </c>
      <c r="B22">
        <v>294240.13</v>
      </c>
    </row>
    <row r="23" spans="1:2" x14ac:dyDescent="0.2">
      <c r="A23" t="s">
        <v>5</v>
      </c>
      <c r="B23">
        <v>117455.26999999999</v>
      </c>
    </row>
    <row r="24" spans="1:2" x14ac:dyDescent="0.2">
      <c r="A24" t="s">
        <v>7</v>
      </c>
      <c r="B24">
        <v>167884.11000000002</v>
      </c>
    </row>
    <row r="25" spans="1:2" x14ac:dyDescent="0.2">
      <c r="A25" t="s">
        <v>6</v>
      </c>
      <c r="B25">
        <v>439325.51999999996</v>
      </c>
    </row>
    <row r="26" spans="1:2" x14ac:dyDescent="0.2">
      <c r="A26" t="s">
        <v>8</v>
      </c>
      <c r="B26">
        <v>545987.13000000012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090817-rolling ball</vt:lpstr>
      <vt:lpstr>rolling ball summary</vt:lpstr>
      <vt:lpstr>092017-rolling ball a</vt:lpstr>
      <vt:lpstr>092017-rolling ball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2017-09-29T17:19:42Z</cp:lastPrinted>
  <dcterms:created xsi:type="dcterms:W3CDTF">2017-09-20T20:02:19Z</dcterms:created>
  <dcterms:modified xsi:type="dcterms:W3CDTF">2023-01-30T16:59:36Z</dcterms:modified>
</cp:coreProperties>
</file>