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guelo/Desktop/enviado 14 Nov_2022/Excel por figura/"/>
    </mc:Choice>
  </mc:AlternateContent>
  <xr:revisionPtr revIDLastSave="0" documentId="8_{3DF3B757-8D37-D94C-BB06-10B0F9AE5CBF}" xr6:coauthVersionLast="47" xr6:coauthVersionMax="47" xr10:uidLastSave="{00000000-0000-0000-0000-000000000000}"/>
  <bookViews>
    <workbookView xWindow="1160" yWindow="1160" windowWidth="27640" windowHeight="16020" activeTab="2" xr2:uid="{039ACCB5-89A8-6D42-A348-125AADE2E519}"/>
  </bookViews>
  <sheets>
    <sheet name="Panel A" sheetId="3" r:id="rId1"/>
    <sheet name="Panel B" sheetId="2" r:id="rId2"/>
    <sheet name="Panel C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K59" i="1"/>
  <c r="L59" i="1" s="1"/>
  <c r="J59" i="1"/>
  <c r="K58" i="1"/>
  <c r="L58" i="1" s="1"/>
  <c r="J58" i="1"/>
  <c r="K57" i="1"/>
  <c r="L57" i="1" s="1"/>
  <c r="J57" i="1"/>
  <c r="L56" i="1"/>
  <c r="K56" i="1"/>
  <c r="J56" i="1"/>
  <c r="K55" i="1"/>
  <c r="L55" i="1" s="1"/>
  <c r="J55" i="1"/>
  <c r="L54" i="1"/>
  <c r="K54" i="1"/>
  <c r="J54" i="1"/>
  <c r="K53" i="1"/>
  <c r="L53" i="1" s="1"/>
  <c r="J53" i="1"/>
  <c r="L52" i="1"/>
  <c r="K52" i="1"/>
  <c r="J52" i="1"/>
  <c r="K51" i="1"/>
  <c r="L51" i="1" s="1"/>
  <c r="J51" i="1"/>
  <c r="L50" i="1"/>
  <c r="K50" i="1"/>
  <c r="J50" i="1"/>
  <c r="K49" i="1"/>
  <c r="L49" i="1" s="1"/>
  <c r="J49" i="1"/>
  <c r="K48" i="1"/>
  <c r="L48" i="1" s="1"/>
  <c r="J48" i="1"/>
  <c r="K47" i="1"/>
  <c r="J47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F122" i="2"/>
  <c r="F123" i="2" s="1"/>
  <c r="E122" i="2"/>
  <c r="E123" i="2" s="1"/>
  <c r="D122" i="2"/>
  <c r="D123" i="2" s="1"/>
  <c r="C122" i="2"/>
  <c r="C123" i="2" s="1"/>
  <c r="F121" i="2"/>
  <c r="E121" i="2"/>
  <c r="D121" i="2"/>
  <c r="C121" i="2"/>
  <c r="C113" i="2"/>
  <c r="F112" i="2"/>
  <c r="F113" i="2" s="1"/>
  <c r="E112" i="2"/>
  <c r="D112" i="2"/>
  <c r="C112" i="2"/>
  <c r="F111" i="2"/>
  <c r="E111" i="2"/>
  <c r="E113" i="2" s="1"/>
  <c r="D111" i="2"/>
  <c r="D113" i="2" s="1"/>
  <c r="C111" i="2"/>
  <c r="J104" i="2"/>
  <c r="I104" i="2"/>
  <c r="H104" i="2"/>
  <c r="L103" i="2"/>
  <c r="L104" i="2" s="1"/>
  <c r="K103" i="2"/>
  <c r="K104" i="2" s="1"/>
  <c r="J103" i="2"/>
  <c r="I103" i="2"/>
  <c r="H103" i="2"/>
  <c r="G103" i="2"/>
  <c r="F103" i="2"/>
  <c r="F104" i="2" s="1"/>
  <c r="E103" i="2"/>
  <c r="E104" i="2" s="1"/>
  <c r="D103" i="2"/>
  <c r="D104" i="2" s="1"/>
  <c r="C103" i="2"/>
  <c r="C104" i="2" s="1"/>
  <c r="L102" i="2"/>
  <c r="K102" i="2"/>
  <c r="J102" i="2"/>
  <c r="I102" i="2"/>
  <c r="H102" i="2"/>
  <c r="G102" i="2"/>
  <c r="G104" i="2" s="1"/>
  <c r="F102" i="2"/>
  <c r="E102" i="2"/>
  <c r="D102" i="2"/>
  <c r="C102" i="2"/>
  <c r="L95" i="2"/>
  <c r="K95" i="2"/>
  <c r="J95" i="2"/>
  <c r="D95" i="2"/>
  <c r="C95" i="2"/>
  <c r="L94" i="2"/>
  <c r="K94" i="2"/>
  <c r="J94" i="2"/>
  <c r="I94" i="2"/>
  <c r="H94" i="2"/>
  <c r="H95" i="2" s="1"/>
  <c r="G94" i="2"/>
  <c r="G95" i="2" s="1"/>
  <c r="F94" i="2"/>
  <c r="F95" i="2" s="1"/>
  <c r="E94" i="2"/>
  <c r="E95" i="2" s="1"/>
  <c r="D94" i="2"/>
  <c r="C94" i="2"/>
  <c r="L93" i="2"/>
  <c r="K93" i="2"/>
  <c r="J93" i="2"/>
  <c r="I93" i="2"/>
  <c r="I95" i="2" s="1"/>
  <c r="H93" i="2"/>
  <c r="G93" i="2"/>
  <c r="F93" i="2"/>
  <c r="E93" i="2"/>
  <c r="D93" i="2"/>
  <c r="C93" i="2"/>
  <c r="E86" i="2"/>
  <c r="D86" i="2"/>
  <c r="K85" i="2"/>
  <c r="K86" i="2" s="1"/>
  <c r="J85" i="2"/>
  <c r="I85" i="2"/>
  <c r="I86" i="2" s="1"/>
  <c r="H85" i="2"/>
  <c r="G85" i="2"/>
  <c r="G86" i="2" s="1"/>
  <c r="F85" i="2"/>
  <c r="F86" i="2" s="1"/>
  <c r="E85" i="2"/>
  <c r="D85" i="2"/>
  <c r="C85" i="2"/>
  <c r="C86" i="2" s="1"/>
  <c r="K84" i="2"/>
  <c r="J84" i="2"/>
  <c r="J86" i="2" s="1"/>
  <c r="I84" i="2"/>
  <c r="H84" i="2"/>
  <c r="H86" i="2" s="1"/>
  <c r="G84" i="2"/>
  <c r="F84" i="2"/>
  <c r="E84" i="2"/>
  <c r="D84" i="2"/>
  <c r="C84" i="2"/>
  <c r="K77" i="2"/>
  <c r="D77" i="2"/>
  <c r="K76" i="2"/>
  <c r="J76" i="2"/>
  <c r="J77" i="2" s="1"/>
  <c r="I76" i="2"/>
  <c r="H76" i="2"/>
  <c r="H77" i="2" s="1"/>
  <c r="G76" i="2"/>
  <c r="F76" i="2"/>
  <c r="F77" i="2" s="1"/>
  <c r="E76" i="2"/>
  <c r="E77" i="2" s="1"/>
  <c r="D76" i="2"/>
  <c r="C76" i="2"/>
  <c r="C77" i="2" s="1"/>
  <c r="K75" i="2"/>
  <c r="J75" i="2"/>
  <c r="I75" i="2"/>
  <c r="I77" i="2" s="1"/>
  <c r="H75" i="2"/>
  <c r="G75" i="2"/>
  <c r="G77" i="2" s="1"/>
  <c r="F75" i="2"/>
  <c r="E75" i="2"/>
  <c r="D75" i="2"/>
  <c r="C75" i="2"/>
  <c r="K68" i="2"/>
  <c r="I68" i="2"/>
  <c r="C68" i="2"/>
  <c r="K67" i="2"/>
  <c r="J67" i="2"/>
  <c r="J68" i="2" s="1"/>
  <c r="I67" i="2"/>
  <c r="H67" i="2"/>
  <c r="G67" i="2"/>
  <c r="G68" i="2" s="1"/>
  <c r="F67" i="2"/>
  <c r="E67" i="2"/>
  <c r="E68" i="2" s="1"/>
  <c r="D67" i="2"/>
  <c r="D68" i="2" s="1"/>
  <c r="C67" i="2"/>
  <c r="K66" i="2"/>
  <c r="J66" i="2"/>
  <c r="I66" i="2"/>
  <c r="H66" i="2"/>
  <c r="H68" i="2" s="1"/>
  <c r="G66" i="2"/>
  <c r="F66" i="2"/>
  <c r="F68" i="2" s="1"/>
  <c r="E66" i="2"/>
  <c r="D66" i="2"/>
  <c r="C66" i="2"/>
  <c r="L59" i="2"/>
  <c r="K59" i="2"/>
  <c r="J59" i="2"/>
  <c r="I59" i="2"/>
  <c r="D59" i="2"/>
  <c r="C59" i="2"/>
  <c r="O60" i="2" s="1"/>
  <c r="O61" i="2" s="1"/>
  <c r="L58" i="2"/>
  <c r="K58" i="2"/>
  <c r="J58" i="2"/>
  <c r="I58" i="2"/>
  <c r="H58" i="2"/>
  <c r="H59" i="2" s="1"/>
  <c r="G58" i="2"/>
  <c r="G59" i="2" s="1"/>
  <c r="F58" i="2"/>
  <c r="F59" i="2" s="1"/>
  <c r="E58" i="2"/>
  <c r="E59" i="2" s="1"/>
  <c r="D58" i="2"/>
  <c r="C58" i="2"/>
  <c r="L57" i="2"/>
  <c r="K57" i="2"/>
  <c r="J57" i="2"/>
  <c r="I57" i="2"/>
  <c r="H57" i="2"/>
  <c r="G57" i="2"/>
  <c r="F57" i="2"/>
  <c r="E57" i="2"/>
  <c r="D57" i="2"/>
  <c r="C57" i="2"/>
  <c r="J49" i="2"/>
  <c r="J50" i="2" s="1"/>
  <c r="I49" i="2"/>
  <c r="I50" i="2" s="1"/>
  <c r="H49" i="2"/>
  <c r="H50" i="2" s="1"/>
  <c r="G49" i="2"/>
  <c r="G50" i="2" s="1"/>
  <c r="F49" i="2"/>
  <c r="F50" i="2" s="1"/>
  <c r="E49" i="2"/>
  <c r="E50" i="2" s="1"/>
  <c r="D49" i="2"/>
  <c r="D50" i="2" s="1"/>
  <c r="C49" i="2"/>
  <c r="J48" i="2"/>
  <c r="I48" i="2"/>
  <c r="H48" i="2"/>
  <c r="G48" i="2"/>
  <c r="F48" i="2"/>
  <c r="E48" i="2"/>
  <c r="D48" i="2"/>
  <c r="C48" i="2"/>
  <c r="C50" i="2" s="1"/>
  <c r="J40" i="2"/>
  <c r="J41" i="2" s="1"/>
  <c r="I40" i="2"/>
  <c r="I41" i="2" s="1"/>
  <c r="H40" i="2"/>
  <c r="H41" i="2" s="1"/>
  <c r="G40" i="2"/>
  <c r="F40" i="2"/>
  <c r="F41" i="2" s="1"/>
  <c r="E40" i="2"/>
  <c r="E41" i="2" s="1"/>
  <c r="D40" i="2"/>
  <c r="D41" i="2" s="1"/>
  <c r="C40" i="2"/>
  <c r="C41" i="2" s="1"/>
  <c r="J39" i="2"/>
  <c r="I39" i="2"/>
  <c r="H39" i="2"/>
  <c r="G39" i="2"/>
  <c r="G41" i="2" s="1"/>
  <c r="F39" i="2"/>
  <c r="E39" i="2"/>
  <c r="D39" i="2"/>
  <c r="C39" i="2"/>
  <c r="J32" i="2"/>
  <c r="I32" i="2"/>
  <c r="H32" i="2"/>
  <c r="G32" i="2"/>
  <c r="J31" i="2"/>
  <c r="I31" i="2"/>
  <c r="H31" i="2"/>
  <c r="G31" i="2"/>
  <c r="F31" i="2"/>
  <c r="F32" i="2" s="1"/>
  <c r="E31" i="2"/>
  <c r="E32" i="2" s="1"/>
  <c r="D31" i="2"/>
  <c r="D32" i="2" s="1"/>
  <c r="C31" i="2"/>
  <c r="C32" i="2" s="1"/>
  <c r="J30" i="2"/>
  <c r="I30" i="2"/>
  <c r="H30" i="2"/>
  <c r="G30" i="2"/>
  <c r="F30" i="2"/>
  <c r="E30" i="2"/>
  <c r="D30" i="2"/>
  <c r="C30" i="2"/>
  <c r="H23" i="2"/>
  <c r="G23" i="2"/>
  <c r="F23" i="2"/>
  <c r="K22" i="2"/>
  <c r="J22" i="2"/>
  <c r="J23" i="2" s="1"/>
  <c r="I22" i="2"/>
  <c r="I23" i="2" s="1"/>
  <c r="H22" i="2"/>
  <c r="G22" i="2"/>
  <c r="F22" i="2"/>
  <c r="E22" i="2"/>
  <c r="D22" i="2"/>
  <c r="D23" i="2" s="1"/>
  <c r="C22" i="2"/>
  <c r="K21" i="2"/>
  <c r="K23" i="2" s="1"/>
  <c r="J21" i="2"/>
  <c r="I21" i="2"/>
  <c r="H21" i="2"/>
  <c r="G21" i="2"/>
  <c r="F21" i="2"/>
  <c r="E21" i="2"/>
  <c r="E23" i="2" s="1"/>
  <c r="D21" i="2"/>
  <c r="C21" i="2"/>
  <c r="C23" i="2" s="1"/>
  <c r="H13" i="2"/>
  <c r="G13" i="2"/>
  <c r="F13" i="2"/>
  <c r="H12" i="2"/>
  <c r="F12" i="2"/>
  <c r="G12" i="2" s="1"/>
  <c r="H11" i="2"/>
  <c r="F11" i="2"/>
  <c r="G11" i="2" s="1"/>
  <c r="H10" i="2"/>
  <c r="G10" i="2"/>
  <c r="F10" i="2"/>
  <c r="H9" i="2"/>
  <c r="G9" i="2"/>
  <c r="F9" i="2"/>
  <c r="H8" i="2"/>
  <c r="G8" i="2"/>
  <c r="F8" i="2"/>
  <c r="H7" i="2"/>
  <c r="G7" i="2"/>
  <c r="F7" i="2"/>
  <c r="H6" i="2"/>
  <c r="F6" i="2"/>
  <c r="G6" i="2" s="1"/>
  <c r="H5" i="2"/>
  <c r="G5" i="2"/>
  <c r="F5" i="2"/>
  <c r="H4" i="2"/>
  <c r="F4" i="2"/>
  <c r="G4" i="2" s="1"/>
  <c r="H3" i="2"/>
  <c r="F3" i="2"/>
  <c r="G3" i="2" s="1"/>
  <c r="H2" i="2"/>
  <c r="G2" i="2"/>
  <c r="F2" i="2"/>
  <c r="I31" i="3"/>
  <c r="H31" i="3"/>
  <c r="G31" i="3"/>
  <c r="F31" i="3"/>
  <c r="E31" i="3"/>
  <c r="D31" i="3"/>
  <c r="C31" i="3"/>
  <c r="B31" i="3"/>
  <c r="I18" i="3"/>
  <c r="I19" i="3" s="1"/>
  <c r="H18" i="3"/>
  <c r="H19" i="3" s="1"/>
  <c r="G18" i="3"/>
  <c r="G19" i="3" s="1"/>
  <c r="F18" i="3"/>
  <c r="F19" i="3" s="1"/>
  <c r="E18" i="3"/>
  <c r="E19" i="3" s="1"/>
  <c r="C18" i="3"/>
  <c r="C19" i="3" s="1"/>
  <c r="B18" i="3"/>
  <c r="B19" i="3" s="1"/>
  <c r="I17" i="3"/>
  <c r="H17" i="3"/>
  <c r="G17" i="3"/>
  <c r="F17" i="3"/>
  <c r="E17" i="3"/>
  <c r="C17" i="3"/>
  <c r="B17" i="3"/>
  <c r="O95" i="2" l="1"/>
  <c r="O96" i="2" s="1"/>
  <c r="O42" i="2"/>
  <c r="O43" i="2" s="1"/>
  <c r="O41" i="2"/>
  <c r="P41" i="2" s="1"/>
  <c r="O50" i="2"/>
  <c r="P50" i="2" s="1"/>
  <c r="O51" i="2"/>
  <c r="O52" i="2" s="1"/>
  <c r="O78" i="2"/>
  <c r="O79" i="2" s="1"/>
  <c r="O77" i="2"/>
  <c r="P77" i="2" s="1"/>
  <c r="O104" i="2"/>
  <c r="O105" i="2" s="1"/>
  <c r="O103" i="2"/>
  <c r="P103" i="2" s="1"/>
  <c r="O87" i="2"/>
  <c r="O88" i="2" s="1"/>
  <c r="O86" i="2"/>
  <c r="P86" i="2" s="1"/>
  <c r="O69" i="2"/>
  <c r="O70" i="2" s="1"/>
  <c r="O121" i="2"/>
  <c r="P121" i="2" s="1"/>
  <c r="O122" i="2"/>
  <c r="O123" i="2" s="1"/>
  <c r="O32" i="2"/>
  <c r="O33" i="2" s="1"/>
  <c r="O31" i="2"/>
  <c r="P31" i="2" s="1"/>
  <c r="O24" i="2"/>
  <c r="O25" i="2" s="1"/>
  <c r="O23" i="2"/>
  <c r="P23" i="2" s="1"/>
  <c r="O113" i="2"/>
  <c r="O114" i="2" s="1"/>
  <c r="O94" i="2"/>
  <c r="P94" i="2" s="1"/>
  <c r="O112" i="2"/>
  <c r="P112" i="2" s="1"/>
  <c r="O68" i="2"/>
  <c r="P68" i="2" s="1"/>
  <c r="O59" i="2"/>
  <c r="P59" i="2" s="1"/>
</calcChain>
</file>

<file path=xl/sharedStrings.xml><?xml version="1.0" encoding="utf-8"?>
<sst xmlns="http://schemas.openxmlformats.org/spreadsheetml/2006/main" count="495" uniqueCount="267">
  <si>
    <t>2A. DR curve Salbutamol</t>
  </si>
  <si>
    <t>10 uM</t>
  </si>
  <si>
    <t xml:space="preserve">25 uM </t>
  </si>
  <si>
    <t>50 uM</t>
  </si>
  <si>
    <t>1 mM</t>
  </si>
  <si>
    <t>Average</t>
  </si>
  <si>
    <t>SD</t>
  </si>
  <si>
    <t>KD</t>
  </si>
  <si>
    <t>81.3 µM</t>
  </si>
  <si>
    <t>SEM</t>
  </si>
  <si>
    <t>No. Hill</t>
  </si>
  <si>
    <t>EXP</t>
  </si>
  <si>
    <t>E-1138-1</t>
  </si>
  <si>
    <t>E-1141-4</t>
  </si>
  <si>
    <t>E-1143-6</t>
  </si>
  <si>
    <t>E-1146-8</t>
  </si>
  <si>
    <t>E-1149-11</t>
  </si>
  <si>
    <t>E-1159-8</t>
  </si>
  <si>
    <t>1456-2</t>
  </si>
  <si>
    <t>1456-6</t>
  </si>
  <si>
    <t>leak</t>
  </si>
  <si>
    <t>GSK 300 nM presalb</t>
  </si>
  <si>
    <t>GSK 300 nM postsalb</t>
  </si>
  <si>
    <t>GSK 300nM pre - leak</t>
  </si>
  <si>
    <t>GSK 300nM post - leak</t>
  </si>
  <si>
    <t>Normalized</t>
  </si>
  <si>
    <t>1-(I/Imax)</t>
  </si>
  <si>
    <t>25 uM</t>
  </si>
  <si>
    <t>E-1119-1</t>
  </si>
  <si>
    <t>E-1120-2</t>
  </si>
  <si>
    <t>E-1126-8</t>
  </si>
  <si>
    <t>E-1128-10</t>
  </si>
  <si>
    <t>E-1130-12</t>
  </si>
  <si>
    <t>E-1134-15</t>
  </si>
  <si>
    <t>1455-1</t>
  </si>
  <si>
    <t>1455-6</t>
  </si>
  <si>
    <t>E-1071-9</t>
  </si>
  <si>
    <t>E-1081-6</t>
  </si>
  <si>
    <t>E-1105-2</t>
  </si>
  <si>
    <t>E-1111-7</t>
  </si>
  <si>
    <t>E-1117-11</t>
  </si>
  <si>
    <t>E-1119-13</t>
  </si>
  <si>
    <t>1499?</t>
  </si>
  <si>
    <t>100uM</t>
  </si>
  <si>
    <t>E-1034-6</t>
  </si>
  <si>
    <t>E-1038-10</t>
  </si>
  <si>
    <t>E-1044-14</t>
  </si>
  <si>
    <t>E-1046-15</t>
  </si>
  <si>
    <t>E-1047-16</t>
  </si>
  <si>
    <t>E-1051-3</t>
  </si>
  <si>
    <t>E-1052-4</t>
  </si>
  <si>
    <t>E-1058-10</t>
  </si>
  <si>
    <t>175 uM</t>
  </si>
  <si>
    <t>E-14568</t>
  </si>
  <si>
    <t>E-14572</t>
  </si>
  <si>
    <t>E-14594</t>
  </si>
  <si>
    <t>E-14596</t>
  </si>
  <si>
    <t>E-14602</t>
  </si>
  <si>
    <t>E-</t>
  </si>
  <si>
    <t>E-14611</t>
  </si>
  <si>
    <t>E-14612</t>
  </si>
  <si>
    <t>E-14615</t>
  </si>
  <si>
    <t>E-14616</t>
  </si>
  <si>
    <t>E-14617</t>
  </si>
  <si>
    <t>250 uM</t>
  </si>
  <si>
    <t>E-1004-10</t>
  </si>
  <si>
    <t>E-1005-11</t>
  </si>
  <si>
    <t>E-1010-2</t>
  </si>
  <si>
    <t>E-999-5</t>
  </si>
  <si>
    <t>E-1012-4</t>
  </si>
  <si>
    <t>1492-8</t>
  </si>
  <si>
    <t>1493-0</t>
  </si>
  <si>
    <t>1493-2</t>
  </si>
  <si>
    <t>1493-4</t>
  </si>
  <si>
    <t>500 uM</t>
  </si>
  <si>
    <t>E-956-10</t>
  </si>
  <si>
    <t>E-963-17</t>
  </si>
  <si>
    <t>E-943-10</t>
  </si>
  <si>
    <t>E-944-11</t>
  </si>
  <si>
    <t>E-1017-1</t>
  </si>
  <si>
    <t>E-1020-4</t>
  </si>
  <si>
    <t>1496?</t>
  </si>
  <si>
    <t>1496-7</t>
  </si>
  <si>
    <t>1497-0</t>
  </si>
  <si>
    <t>1497-4</t>
  </si>
  <si>
    <t>E-981-1</t>
  </si>
  <si>
    <t>E-989-8</t>
  </si>
  <si>
    <t>E-992-10</t>
  </si>
  <si>
    <t>100 uM</t>
  </si>
  <si>
    <t xml:space="preserve">2B. Time course </t>
  </si>
  <si>
    <t>I inhibited</t>
  </si>
  <si>
    <t>Average x100</t>
  </si>
  <si>
    <t>SD x100</t>
  </si>
  <si>
    <t>Pulse -60mV</t>
  </si>
  <si>
    <t xml:space="preserve">GSK300nM / Salb 500uM  </t>
  </si>
  <si>
    <t>outout</t>
  </si>
  <si>
    <t>Tau (seg)</t>
  </si>
  <si>
    <t>30s</t>
  </si>
  <si>
    <t>Tiempo 30 seg</t>
  </si>
  <si>
    <t>Exp</t>
  </si>
  <si>
    <t>E14925</t>
  </si>
  <si>
    <t>1492-7</t>
  </si>
  <si>
    <t>1624-3</t>
  </si>
  <si>
    <t>1626-5</t>
  </si>
  <si>
    <t>1631-9</t>
  </si>
  <si>
    <t>1484-5</t>
  </si>
  <si>
    <t>1488-9</t>
  </si>
  <si>
    <t>Leak</t>
  </si>
  <si>
    <t>GSK presalb</t>
  </si>
  <si>
    <t>GSK postsalb</t>
  </si>
  <si>
    <t>GSK pre - leak</t>
  </si>
  <si>
    <t>GSK post - leak</t>
  </si>
  <si>
    <t>1min</t>
  </si>
  <si>
    <t>60 seg</t>
  </si>
  <si>
    <t>1493-7</t>
  </si>
  <si>
    <t>1493-8</t>
  </si>
  <si>
    <t>1490-3</t>
  </si>
  <si>
    <t>1492-4</t>
  </si>
  <si>
    <t>1499-11</t>
  </si>
  <si>
    <t>1500-12</t>
  </si>
  <si>
    <t>1503-14</t>
  </si>
  <si>
    <t>1.3min</t>
  </si>
  <si>
    <t>90 seg</t>
  </si>
  <si>
    <t>1495-3</t>
  </si>
  <si>
    <t>1495-9</t>
  </si>
  <si>
    <t>1496-0</t>
  </si>
  <si>
    <t>1504-1</t>
  </si>
  <si>
    <t>1506-3</t>
  </si>
  <si>
    <t>1508-5</t>
  </si>
  <si>
    <t>1510-7</t>
  </si>
  <si>
    <t>1512-8</t>
  </si>
  <si>
    <t>2min</t>
  </si>
  <si>
    <t>120 SEG</t>
  </si>
  <si>
    <t>1496-1</t>
  </si>
  <si>
    <t>1496-3</t>
  </si>
  <si>
    <t>1496-4</t>
  </si>
  <si>
    <t>1497-1</t>
  </si>
  <si>
    <t>1515-1</t>
  </si>
  <si>
    <t>1518-3</t>
  </si>
  <si>
    <t>1521-6</t>
  </si>
  <si>
    <t>1522-7</t>
  </si>
  <si>
    <t>2.3min</t>
  </si>
  <si>
    <t>150 seg</t>
  </si>
  <si>
    <t>1497-3</t>
  </si>
  <si>
    <t>1497-9</t>
  </si>
  <si>
    <t>1497-5</t>
  </si>
  <si>
    <t>1499-5</t>
  </si>
  <si>
    <t>1499-6</t>
  </si>
  <si>
    <t>1525-2</t>
  </si>
  <si>
    <t>1526-3</t>
  </si>
  <si>
    <t>1527-4</t>
  </si>
  <si>
    <t>1529-6</t>
  </si>
  <si>
    <t>1530-7</t>
  </si>
  <si>
    <t>3min</t>
  </si>
  <si>
    <t>180 seg</t>
  </si>
  <si>
    <t>1499-7</t>
  </si>
  <si>
    <t>1499-8</t>
  </si>
  <si>
    <t>1500-1</t>
  </si>
  <si>
    <t>1500-3</t>
  </si>
  <si>
    <t>1500-9</t>
  </si>
  <si>
    <t>1532-8</t>
  </si>
  <si>
    <t>1533-9</t>
  </si>
  <si>
    <t>1534-10</t>
  </si>
  <si>
    <t>1537-12</t>
  </si>
  <si>
    <t>3.3min</t>
  </si>
  <si>
    <t>210 seg</t>
  </si>
  <si>
    <t>1501-0</t>
  </si>
  <si>
    <t>1501-1</t>
  </si>
  <si>
    <t>1501-2</t>
  </si>
  <si>
    <t>1501-3</t>
  </si>
  <si>
    <t>1501-5</t>
  </si>
  <si>
    <t>1541-4</t>
  </si>
  <si>
    <t>1544-6</t>
  </si>
  <si>
    <t>1547-8</t>
  </si>
  <si>
    <t>1548-9</t>
  </si>
  <si>
    <t>4min</t>
  </si>
  <si>
    <t xml:space="preserve"> 240 seg</t>
  </si>
  <si>
    <t>1501-7</t>
  </si>
  <si>
    <t>1501-8</t>
  </si>
  <si>
    <t>1502-0</t>
  </si>
  <si>
    <t>1502-1</t>
  </si>
  <si>
    <t>1550-10</t>
  </si>
  <si>
    <t>1551-11</t>
  </si>
  <si>
    <t>1552-12</t>
  </si>
  <si>
    <t>1581-3</t>
  </si>
  <si>
    <t>1582-4</t>
  </si>
  <si>
    <t>4.3min</t>
  </si>
  <si>
    <t>270 seg</t>
  </si>
  <si>
    <t>1502-2</t>
  </si>
  <si>
    <t>1502-3</t>
  </si>
  <si>
    <t>1502-4</t>
  </si>
  <si>
    <t>1502-5</t>
  </si>
  <si>
    <t>1502-6</t>
  </si>
  <si>
    <t>1588-9</t>
  </si>
  <si>
    <t>1592-12</t>
  </si>
  <si>
    <t>1593-13</t>
  </si>
  <si>
    <t>1594-14</t>
  </si>
  <si>
    <t>1617-4</t>
  </si>
  <si>
    <t>5min</t>
  </si>
  <si>
    <t>300 seg</t>
  </si>
  <si>
    <t>1502-8</t>
  </si>
  <si>
    <t>1503-0</t>
  </si>
  <si>
    <t>1503-1</t>
  </si>
  <si>
    <t>1503-4</t>
  </si>
  <si>
    <t>1503-6</t>
  </si>
  <si>
    <t>1602-2</t>
  </si>
  <si>
    <t>1603-3</t>
  </si>
  <si>
    <t>1604-4</t>
  </si>
  <si>
    <t>1606-6</t>
  </si>
  <si>
    <t>1608-8</t>
  </si>
  <si>
    <t>5.3min</t>
  </si>
  <si>
    <t>330s</t>
  </si>
  <si>
    <t>6384-8</t>
  </si>
  <si>
    <t>6386-10</t>
  </si>
  <si>
    <t>6387-11</t>
  </si>
  <si>
    <t>6389-2</t>
  </si>
  <si>
    <t>GSK 300nM</t>
  </si>
  <si>
    <t>GSKpost</t>
  </si>
  <si>
    <t>GSKi-leak</t>
  </si>
  <si>
    <t>GSKp-leak</t>
  </si>
  <si>
    <t>6min</t>
  </si>
  <si>
    <t>360 s</t>
  </si>
  <si>
    <t>6394-5</t>
  </si>
  <si>
    <t>6395-6</t>
  </si>
  <si>
    <t>6399-10</t>
  </si>
  <si>
    <t>6400-11</t>
  </si>
  <si>
    <t>2C. Recovered after salbutamol</t>
  </si>
  <si>
    <t xml:space="preserve">time </t>
  </si>
  <si>
    <t>0s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</si>
  <si>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</si>
  <si>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</si>
  <si>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</si>
  <si>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</si>
  <si>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</si>
  <si>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</si>
  <si>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</si>
  <si>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</si>
  <si>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</si>
  <si>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</si>
  <si>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6364-9</t>
  </si>
  <si>
    <t>6365-10</t>
  </si>
  <si>
    <t>6375-1</t>
  </si>
  <si>
    <t>6376-2</t>
  </si>
  <si>
    <t>6377-3</t>
  </si>
  <si>
    <t>GSK initial</t>
  </si>
  <si>
    <t>5m salb 500 µM</t>
  </si>
  <si>
    <t>Raw data</t>
  </si>
  <si>
    <t>GSK post 0s</t>
  </si>
  <si>
    <t>GSK post 1m</t>
  </si>
  <si>
    <t>GSK post 2m</t>
  </si>
  <si>
    <t>GSK post 3m</t>
  </si>
  <si>
    <t>GSK post 4m</t>
  </si>
  <si>
    <t>GSK post 5m</t>
  </si>
  <si>
    <t>GSK post 6m</t>
  </si>
  <si>
    <t>GSK post 7m</t>
  </si>
  <si>
    <t>GSK post 8m</t>
  </si>
  <si>
    <t>GSK post 9m</t>
  </si>
  <si>
    <t>GSK post 10m</t>
  </si>
  <si>
    <t>without leak</t>
  </si>
  <si>
    <t>Channel</t>
  </si>
  <si>
    <t>TRPV4</t>
  </si>
  <si>
    <t>Configuration</t>
  </si>
  <si>
    <t>out-out</t>
  </si>
  <si>
    <t>Recording solution </t>
  </si>
  <si>
    <t>130 mM NaCl</t>
  </si>
  <si>
    <t>3 mM HEPES</t>
  </si>
  <si>
    <t>1 mM EDTA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</si>
</sst>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 (Cuerpo)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11" fontId="0" fillId="0" borderId="0" xfId="0" applyNumberFormat="1"/>
    <xf numFmtId="0" fontId="0" fillId="0" borderId="0" xfId="0" applyAlignment="1">
      <alignment horizontal="right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3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1" fillId="4" borderId="0" xfId="0" applyFont="1" applyFill="1"/>
    <xf numFmtId="0" fontId="5" fillId="0" borderId="0" xfId="0" applyFont="1"/>
    <xf numFmtId="0" fontId="3" fillId="5" borderId="0" xfId="0" applyFont="1" applyFill="1"/>
    <xf numFmtId="0" fontId="1" fillId="5" borderId="0" xfId="0" applyFont="1" applyFill="1"/>
    <xf numFmtId="0" fontId="0" fillId="6" borderId="0" xfId="0" applyFill="1"/>
    <xf numFmtId="0" fontId="6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" fillId="11" borderId="0" xfId="0" applyFont="1" applyFill="1"/>
    <xf numFmtId="0" fontId="0" fillId="14" borderId="0" xfId="0" applyFill="1"/>
    <xf numFmtId="0" fontId="1" fillId="14" borderId="0" xfId="0" applyFont="1" applyFill="1"/>
    <xf numFmtId="0" fontId="0" fillId="15" borderId="0" xfId="0" applyFill="1"/>
    <xf numFmtId="0" fontId="1" fillId="1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C72D4-7AC4-0949-866D-27A987FBDBCF}">
  <dimension ref="A1:M109"/>
  <sheetViews>
    <sheetView zoomScale="75" workbookViewId="0">
      <selection activeCell="K1" sqref="K1:L5"/>
    </sheetView>
  </sheetViews>
  <sheetFormatPr baseColWidth="10" defaultRowHeight="16" x14ac:dyDescent="0.2"/>
  <cols>
    <col min="1" max="1" width="22" customWidth="1"/>
    <col min="11" max="11" width="17" bestFit="1" customWidth="1"/>
  </cols>
  <sheetData>
    <row r="1" spans="1:12" ht="19" x14ac:dyDescent="0.25">
      <c r="A1" s="1" t="s">
        <v>0</v>
      </c>
      <c r="K1" t="s">
        <v>259</v>
      </c>
      <c r="L1" t="s">
        <v>260</v>
      </c>
    </row>
    <row r="2" spans="1:12" x14ac:dyDescent="0.2">
      <c r="B2" t="s">
        <v>1</v>
      </c>
      <c r="C2" t="s">
        <v>2</v>
      </c>
      <c r="D2" t="s">
        <v>3</v>
      </c>
      <c r="E2" t="s">
        <v>88</v>
      </c>
      <c r="F2" t="s">
        <v>52</v>
      </c>
      <c r="G2" t="s">
        <v>64</v>
      </c>
      <c r="H2" t="s">
        <v>74</v>
      </c>
      <c r="I2" t="s">
        <v>4</v>
      </c>
      <c r="K2" t="s">
        <v>261</v>
      </c>
      <c r="L2" t="s">
        <v>262</v>
      </c>
    </row>
    <row r="3" spans="1:12" x14ac:dyDescent="0.2">
      <c r="B3">
        <v>0.12808944999999999</v>
      </c>
      <c r="C3">
        <v>0.2392454</v>
      </c>
      <c r="D3">
        <v>0.14092068999999999</v>
      </c>
      <c r="E3">
        <v>0.25956965999999998</v>
      </c>
      <c r="F3">
        <v>0.14788731999999999</v>
      </c>
      <c r="G3">
        <v>0.66484445000000003</v>
      </c>
      <c r="H3">
        <v>0.47537330999999999</v>
      </c>
      <c r="I3">
        <v>0.4791533</v>
      </c>
      <c r="K3" t="s">
        <v>263</v>
      </c>
      <c r="L3" t="s">
        <v>264</v>
      </c>
    </row>
    <row r="4" spans="1:12" x14ac:dyDescent="0.2">
      <c r="B4">
        <v>0.15094264000000002</v>
      </c>
      <c r="C4">
        <v>0.19786319999999999</v>
      </c>
      <c r="D4">
        <v>0.52499099999999999</v>
      </c>
      <c r="E4">
        <v>0.32016107999999999</v>
      </c>
      <c r="F4">
        <v>0.3846831</v>
      </c>
      <c r="G4">
        <v>0.22766876999999999</v>
      </c>
      <c r="H4">
        <v>0.21668046999999999</v>
      </c>
      <c r="I4">
        <v>0.42419443000000001</v>
      </c>
      <c r="L4" t="s">
        <v>265</v>
      </c>
    </row>
    <row r="5" spans="1:12" x14ac:dyDescent="0.2">
      <c r="B5">
        <v>0.11558944999999998</v>
      </c>
      <c r="C5">
        <v>0.21043426000000001</v>
      </c>
      <c r="D5">
        <v>9.9159739999999996E-2</v>
      </c>
      <c r="E5">
        <v>0.17370008000000001</v>
      </c>
      <c r="F5">
        <v>0.47631934999999997</v>
      </c>
      <c r="G5">
        <v>0.55241472000000003</v>
      </c>
      <c r="H5">
        <v>0.50806786999999998</v>
      </c>
      <c r="I5">
        <v>0.44897861</v>
      </c>
      <c r="L5" t="s">
        <v>266</v>
      </c>
    </row>
    <row r="6" spans="1:12" x14ac:dyDescent="0.2">
      <c r="B6">
        <v>1.7017489999999968E-2</v>
      </c>
      <c r="C6">
        <v>9.3214569999999997E-2</v>
      </c>
      <c r="D6">
        <v>0.17819573</v>
      </c>
      <c r="E6">
        <v>0.20736800999999999</v>
      </c>
      <c r="F6">
        <v>0.57192575000000001</v>
      </c>
      <c r="G6">
        <v>0.22978092</v>
      </c>
      <c r="H6">
        <v>0.81720791000000004</v>
      </c>
      <c r="K6" s="2"/>
    </row>
    <row r="7" spans="1:12" x14ac:dyDescent="0.2">
      <c r="B7">
        <v>7.1361950000000007E-2</v>
      </c>
      <c r="C7">
        <v>0.2295816</v>
      </c>
      <c r="D7">
        <v>0.39132127</v>
      </c>
      <c r="E7">
        <v>0.33497044999999998</v>
      </c>
      <c r="F7">
        <v>0.46404109999999998</v>
      </c>
      <c r="G7">
        <v>0.29937069999999999</v>
      </c>
      <c r="H7">
        <v>0.23312322999999999</v>
      </c>
      <c r="K7" t="s">
        <v>7</v>
      </c>
      <c r="L7" s="3" t="s">
        <v>8</v>
      </c>
    </row>
    <row r="8" spans="1:12" x14ac:dyDescent="0.2">
      <c r="B8">
        <v>0.12467505999999995</v>
      </c>
      <c r="C8">
        <v>9.7092399999999995E-2</v>
      </c>
      <c r="D8">
        <v>0.40685855999999998</v>
      </c>
      <c r="E8">
        <v>0.25308343999999999</v>
      </c>
      <c r="F8">
        <v>0.20519481000000001</v>
      </c>
      <c r="G8">
        <v>0.36743673999999998</v>
      </c>
      <c r="H8">
        <v>0.51636676000000004</v>
      </c>
      <c r="K8" t="s">
        <v>10</v>
      </c>
      <c r="L8">
        <v>1.4</v>
      </c>
    </row>
    <row r="9" spans="1:12" x14ac:dyDescent="0.2">
      <c r="B9">
        <v>2.799461999999997E-2</v>
      </c>
      <c r="C9">
        <v>4.1472269999999999E-2</v>
      </c>
      <c r="D9">
        <v>0.12114107</v>
      </c>
      <c r="E9">
        <v>0.18907921</v>
      </c>
      <c r="F9">
        <v>0.28378377999999999</v>
      </c>
      <c r="G9">
        <v>0.75433525999999995</v>
      </c>
      <c r="H9">
        <v>0.38961038999999997</v>
      </c>
      <c r="K9" s="2"/>
    </row>
    <row r="10" spans="1:12" x14ac:dyDescent="0.2">
      <c r="B10">
        <v>0.11997599999999997</v>
      </c>
      <c r="C10">
        <v>0.20987654</v>
      </c>
      <c r="D10">
        <v>0.16474464999999999</v>
      </c>
      <c r="E10">
        <v>0.58593152999999998</v>
      </c>
      <c r="F10">
        <v>0.59495191999999997</v>
      </c>
      <c r="G10">
        <v>0.67796610000000002</v>
      </c>
      <c r="H10">
        <v>0.40224718999999998</v>
      </c>
      <c r="K10" s="2"/>
    </row>
    <row r="11" spans="1:12" x14ac:dyDescent="0.2">
      <c r="D11">
        <v>0.18070235000000001</v>
      </c>
      <c r="F11">
        <v>0.19833333</v>
      </c>
      <c r="G11">
        <v>0.52549889000000005</v>
      </c>
      <c r="H11">
        <v>0.40757238000000001</v>
      </c>
      <c r="K11" s="2"/>
    </row>
    <row r="12" spans="1:12" x14ac:dyDescent="0.2">
      <c r="D12">
        <v>0.16870657999999999</v>
      </c>
      <c r="F12">
        <v>0.34418257000000002</v>
      </c>
      <c r="H12">
        <v>0.79385965000000003</v>
      </c>
    </row>
    <row r="13" spans="1:12" x14ac:dyDescent="0.2">
      <c r="F13">
        <v>0.37548487000000003</v>
      </c>
    </row>
    <row r="14" spans="1:12" x14ac:dyDescent="0.2">
      <c r="F14">
        <v>0.18320611000000001</v>
      </c>
    </row>
    <row r="17" spans="1:11" x14ac:dyDescent="0.2">
      <c r="A17" t="s">
        <v>5</v>
      </c>
      <c r="B17">
        <f>AVERAGE(B3:B10)</f>
        <v>9.4455832499999975E-2</v>
      </c>
      <c r="C17">
        <f>AVERAGE(C3:C10)</f>
        <v>0.16484752999999999</v>
      </c>
      <c r="D17">
        <f>AVERAGE(D3:D12)</f>
        <v>0.23767416400000002</v>
      </c>
      <c r="E17">
        <f>AVERAGE(E3:E10)</f>
        <v>0.29048293250000001</v>
      </c>
      <c r="F17">
        <f>AVERAGE(F3:F14)</f>
        <v>0.35249950083333337</v>
      </c>
      <c r="G17">
        <f>AVERAGE(G3:G11)</f>
        <v>0.47770183888888884</v>
      </c>
      <c r="H17">
        <f>AVERAGE(H3:H12)</f>
        <v>0.47601091600000001</v>
      </c>
      <c r="I17">
        <f>AVERAGE(I3:I5)</f>
        <v>0.45077544666666669</v>
      </c>
    </row>
    <row r="18" spans="1:11" x14ac:dyDescent="0.2">
      <c r="A18" t="s">
        <v>6</v>
      </c>
      <c r="B18">
        <f>STDEV(B3:B10)</f>
        <v>4.9685018094392464E-2</v>
      </c>
      <c r="C18">
        <f>STDEV(C3:C10)</f>
        <v>7.5465065160992453E-2</v>
      </c>
      <c r="D18">
        <f>STDEV(D3:D12)</f>
        <v>0.14673025629897285</v>
      </c>
      <c r="E18">
        <f>STDEV(E3:E10)</f>
        <v>0.13273668767798097</v>
      </c>
      <c r="F18">
        <f>STDEV(F3:F14)</f>
        <v>0.15286694973994713</v>
      </c>
      <c r="G18">
        <f>STDEV(G3:G11)</f>
        <v>0.20231857868144326</v>
      </c>
      <c r="H18">
        <f>STDEV(H3:H12)</f>
        <v>0.20109050892445218</v>
      </c>
      <c r="I18">
        <f>STDEV(I3:I5)</f>
        <v>2.75234593469686E-2</v>
      </c>
    </row>
    <row r="19" spans="1:11" x14ac:dyDescent="0.2">
      <c r="A19" t="s">
        <v>9</v>
      </c>
      <c r="B19">
        <f>B18/SQRT(8)</f>
        <v>1.7566306608960611E-2</v>
      </c>
      <c r="C19">
        <f>C18/SQRT(8)</f>
        <v>2.668092965901122E-2</v>
      </c>
      <c r="D19">
        <f>D18/SQRT(10)</f>
        <v>4.640018115650224E-2</v>
      </c>
      <c r="E19">
        <f>E18/SQRT(8)</f>
        <v>4.6929505984670591E-2</v>
      </c>
      <c r="F19">
        <f>F18/SQRT(12)</f>
        <v>4.4128887291277737E-2</v>
      </c>
      <c r="G19">
        <f>G18/SQRT(9)</f>
        <v>6.7439526227147759E-2</v>
      </c>
      <c r="H19">
        <f>H18/SQRT(10)</f>
        <v>6.3590402404368515E-2</v>
      </c>
      <c r="I19">
        <f>I18/SQRT(3)</f>
        <v>1.5890676663002045E-2</v>
      </c>
    </row>
    <row r="23" spans="1:11" x14ac:dyDescent="0.2">
      <c r="A23" s="4"/>
      <c r="B23" s="4"/>
      <c r="C23" s="4"/>
      <c r="D23" s="4"/>
      <c r="E23" s="5" t="s">
        <v>1</v>
      </c>
      <c r="F23" s="4"/>
      <c r="G23" s="4"/>
      <c r="H23" s="4"/>
      <c r="I23" s="4"/>
    </row>
    <row r="24" spans="1:11" x14ac:dyDescent="0.2">
      <c r="A24" s="6" t="s">
        <v>11</v>
      </c>
      <c r="B24" s="6" t="s">
        <v>12</v>
      </c>
      <c r="C24" s="6" t="s">
        <v>13</v>
      </c>
      <c r="D24" s="6" t="s">
        <v>14</v>
      </c>
      <c r="E24" s="6" t="s">
        <v>15</v>
      </c>
      <c r="F24" s="6" t="s">
        <v>16</v>
      </c>
      <c r="G24" s="6" t="s">
        <v>17</v>
      </c>
      <c r="H24" s="6" t="s">
        <v>18</v>
      </c>
      <c r="I24" s="6" t="s">
        <v>19</v>
      </c>
    </row>
    <row r="25" spans="1:11" x14ac:dyDescent="0.2">
      <c r="A25" s="6" t="s">
        <v>20</v>
      </c>
      <c r="B25" s="6">
        <v>9.8941999999999997</v>
      </c>
      <c r="C25" s="6">
        <v>32.164000000000001</v>
      </c>
      <c r="D25" s="6">
        <v>43.960999999999999</v>
      </c>
      <c r="E25" s="6">
        <v>8.8650000000000002</v>
      </c>
      <c r="F25" s="6">
        <v>19.042000000000002</v>
      </c>
      <c r="G25" s="6">
        <v>13.996</v>
      </c>
      <c r="H25" s="6">
        <v>55</v>
      </c>
      <c r="I25" s="6">
        <v>33</v>
      </c>
    </row>
    <row r="26" spans="1:11" x14ac:dyDescent="0.2">
      <c r="A26" s="6" t="s">
        <v>21</v>
      </c>
      <c r="B26" s="6">
        <v>1191.0999999999999</v>
      </c>
      <c r="C26" s="6">
        <v>2233</v>
      </c>
      <c r="D26" s="6">
        <v>3608.3</v>
      </c>
      <c r="E26" s="6">
        <v>1289.9000000000001</v>
      </c>
      <c r="F26" s="6">
        <v>1903.8</v>
      </c>
      <c r="G26" s="6">
        <v>2900.7</v>
      </c>
      <c r="H26" s="6">
        <v>3770</v>
      </c>
      <c r="I26" s="6">
        <v>1700</v>
      </c>
    </row>
    <row r="27" spans="1:11" x14ac:dyDescent="0.2">
      <c r="A27" s="6" t="s">
        <v>22</v>
      </c>
      <c r="B27" s="6">
        <v>1039.8</v>
      </c>
      <c r="C27" s="6">
        <v>1900.8</v>
      </c>
      <c r="D27" s="6">
        <v>3196.3</v>
      </c>
      <c r="E27" s="6">
        <v>1268.0999999999999</v>
      </c>
      <c r="F27" s="6">
        <v>1769.3</v>
      </c>
      <c r="G27" s="6">
        <v>2540.8000000000002</v>
      </c>
      <c r="H27" s="6">
        <v>3666</v>
      </c>
      <c r="I27" s="6">
        <v>1500</v>
      </c>
    </row>
    <row r="28" spans="1:11" x14ac:dyDescent="0.2">
      <c r="A28" s="6" t="s">
        <v>23</v>
      </c>
      <c r="B28" s="6">
        <v>1181.2058</v>
      </c>
      <c r="C28" s="6">
        <v>2200.8359999999998</v>
      </c>
      <c r="D28" s="6">
        <v>3564.3389999999999</v>
      </c>
      <c r="E28" s="6">
        <v>1281.0350000000001</v>
      </c>
      <c r="F28" s="6">
        <v>1884.758</v>
      </c>
      <c r="G28" s="6">
        <v>2886.7040000000002</v>
      </c>
      <c r="H28" s="6">
        <v>3715</v>
      </c>
      <c r="I28" s="6">
        <v>1667</v>
      </c>
    </row>
    <row r="29" spans="1:11" x14ac:dyDescent="0.2">
      <c r="A29" s="6" t="s">
        <v>24</v>
      </c>
      <c r="B29" s="6">
        <v>1029.9058</v>
      </c>
      <c r="C29" s="6">
        <v>1868.636</v>
      </c>
      <c r="D29" s="6">
        <v>3152.3389999999999</v>
      </c>
      <c r="E29" s="6">
        <v>1259.2349999999999</v>
      </c>
      <c r="F29" s="6">
        <v>1750.258</v>
      </c>
      <c r="G29" s="6">
        <v>2526.8040000000001</v>
      </c>
      <c r="H29" s="6">
        <v>3611</v>
      </c>
      <c r="I29" s="6">
        <v>1467</v>
      </c>
      <c r="J29" s="6"/>
      <c r="K29" s="6"/>
    </row>
    <row r="30" spans="1:11" x14ac:dyDescent="0.2">
      <c r="A30" s="6" t="s">
        <v>25</v>
      </c>
      <c r="B30" s="6">
        <v>0.87191054999999995</v>
      </c>
      <c r="C30" s="6">
        <v>0.84905735999999998</v>
      </c>
      <c r="D30" s="6">
        <v>0.88441055000000002</v>
      </c>
      <c r="E30" s="6">
        <v>0.98298251000000003</v>
      </c>
      <c r="F30" s="6">
        <v>0.92863804999999999</v>
      </c>
      <c r="G30" s="6">
        <v>0.87532494000000005</v>
      </c>
      <c r="H30" s="6">
        <v>0.97200538000000003</v>
      </c>
      <c r="I30" s="6">
        <v>0.88002400000000003</v>
      </c>
      <c r="J30" s="6"/>
      <c r="K30" s="6"/>
    </row>
    <row r="31" spans="1:11" x14ac:dyDescent="0.2">
      <c r="A31" s="6" t="s">
        <v>26</v>
      </c>
      <c r="B31" s="6">
        <f t="shared" ref="B31:I31" si="0">1-B30</f>
        <v>0.12808945000000005</v>
      </c>
      <c r="C31" s="6">
        <f t="shared" si="0"/>
        <v>0.15094264000000002</v>
      </c>
      <c r="D31" s="6">
        <f t="shared" si="0"/>
        <v>0.11558944999999998</v>
      </c>
      <c r="E31" s="6">
        <f t="shared" si="0"/>
        <v>1.7017489999999968E-2</v>
      </c>
      <c r="F31" s="6">
        <f t="shared" si="0"/>
        <v>7.1361950000000007E-2</v>
      </c>
      <c r="G31" s="6">
        <f t="shared" si="0"/>
        <v>0.12467505999999995</v>
      </c>
      <c r="H31" s="6">
        <f t="shared" si="0"/>
        <v>2.799461999999997E-2</v>
      </c>
      <c r="I31" s="6">
        <f t="shared" si="0"/>
        <v>0.11997599999999997</v>
      </c>
      <c r="J31" s="6"/>
      <c r="K31" s="6"/>
    </row>
    <row r="32" spans="1:11" x14ac:dyDescent="0.2">
      <c r="A32" s="6"/>
      <c r="B32" s="6"/>
      <c r="C32" s="6"/>
      <c r="D32" s="6"/>
      <c r="E32" s="6"/>
      <c r="F32" s="6"/>
      <c r="G32" s="6"/>
    </row>
    <row r="33" spans="1:12" x14ac:dyDescent="0.2">
      <c r="B33" s="6"/>
      <c r="C33" s="6"/>
      <c r="D33" s="6"/>
      <c r="E33" s="6"/>
      <c r="F33" s="6"/>
      <c r="G33" s="6"/>
    </row>
    <row r="34" spans="1:12" x14ac:dyDescent="0.2">
      <c r="A34" s="7"/>
      <c r="B34" s="7"/>
      <c r="C34" s="7"/>
      <c r="D34" s="7"/>
      <c r="E34" s="7"/>
      <c r="F34" s="8" t="s">
        <v>27</v>
      </c>
      <c r="G34" s="7"/>
      <c r="H34" s="7"/>
      <c r="I34" s="7"/>
    </row>
    <row r="35" spans="1:12" x14ac:dyDescent="0.2">
      <c r="A35" s="6" t="s">
        <v>11</v>
      </c>
      <c r="B35" s="6" t="s">
        <v>28</v>
      </c>
      <c r="C35" s="6" t="s">
        <v>29</v>
      </c>
      <c r="D35" s="6" t="s">
        <v>30</v>
      </c>
      <c r="E35" s="6" t="s">
        <v>31</v>
      </c>
      <c r="F35" s="6" t="s">
        <v>32</v>
      </c>
      <c r="G35" s="6" t="s">
        <v>33</v>
      </c>
      <c r="H35" s="6" t="s">
        <v>34</v>
      </c>
      <c r="I35" s="6" t="s">
        <v>35</v>
      </c>
    </row>
    <row r="36" spans="1:12" x14ac:dyDescent="0.2">
      <c r="A36" s="6" t="s">
        <v>20</v>
      </c>
      <c r="B36" s="6">
        <v>18.321999999999999</v>
      </c>
      <c r="C36" s="6">
        <v>16.632000000000001</v>
      </c>
      <c r="D36" s="6">
        <v>15.218</v>
      </c>
      <c r="E36" s="6">
        <v>25.355</v>
      </c>
      <c r="F36" s="6">
        <v>13.311999999999999</v>
      </c>
      <c r="G36" s="6">
        <v>15.145</v>
      </c>
      <c r="H36" s="6">
        <v>61</v>
      </c>
      <c r="I36" s="6">
        <v>9</v>
      </c>
    </row>
    <row r="37" spans="1:12" x14ac:dyDescent="0.2">
      <c r="A37" s="6" t="s">
        <v>21</v>
      </c>
      <c r="B37" s="6">
        <v>922.54</v>
      </c>
      <c r="C37" s="6">
        <v>1651.6</v>
      </c>
      <c r="D37" s="6">
        <v>1094.7</v>
      </c>
      <c r="E37" s="6">
        <v>2811.4</v>
      </c>
      <c r="F37" s="6">
        <v>870.48</v>
      </c>
      <c r="G37" s="6">
        <v>691.82</v>
      </c>
      <c r="H37" s="6">
        <v>1990</v>
      </c>
      <c r="I37" s="6">
        <v>900</v>
      </c>
      <c r="J37" s="6"/>
    </row>
    <row r="38" spans="1:12" x14ac:dyDescent="0.2">
      <c r="A38" s="6" t="s">
        <v>22</v>
      </c>
      <c r="B38" s="6">
        <v>706.21</v>
      </c>
      <c r="C38" s="6">
        <v>1328.1</v>
      </c>
      <c r="D38" s="6">
        <v>867.54</v>
      </c>
      <c r="E38" s="6">
        <v>2551.6999999999998</v>
      </c>
      <c r="F38" s="6">
        <v>673.69</v>
      </c>
      <c r="G38" s="6">
        <v>626.12</v>
      </c>
      <c r="H38" s="6">
        <v>1910</v>
      </c>
      <c r="I38" s="6">
        <v>713</v>
      </c>
      <c r="J38" s="6"/>
      <c r="K38" s="6"/>
      <c r="L38" s="6"/>
    </row>
    <row r="39" spans="1:12" x14ac:dyDescent="0.2">
      <c r="A39" s="6" t="s">
        <v>23</v>
      </c>
      <c r="B39" s="6">
        <v>904.21799999999996</v>
      </c>
      <c r="C39" s="6">
        <v>1634.9680000000001</v>
      </c>
      <c r="D39" s="6">
        <v>1079.482</v>
      </c>
      <c r="E39" s="6">
        <v>2786.0450000000001</v>
      </c>
      <c r="F39" s="6">
        <v>857.16800000000001</v>
      </c>
      <c r="G39" s="6">
        <v>676.67499999999995</v>
      </c>
      <c r="H39" s="6">
        <v>1929</v>
      </c>
      <c r="I39" s="6">
        <v>891</v>
      </c>
      <c r="J39" s="6"/>
      <c r="K39" s="6"/>
      <c r="L39" s="6"/>
    </row>
    <row r="40" spans="1:12" x14ac:dyDescent="0.2">
      <c r="A40" s="6" t="s">
        <v>24</v>
      </c>
      <c r="B40" s="6">
        <v>687.88800000000003</v>
      </c>
      <c r="C40" s="6">
        <v>1311.4680000000001</v>
      </c>
      <c r="D40" s="6">
        <v>852.322</v>
      </c>
      <c r="E40" s="6">
        <v>2526.3449999999998</v>
      </c>
      <c r="F40" s="6">
        <v>660.37800000000004</v>
      </c>
      <c r="G40" s="6">
        <v>610.97500000000002</v>
      </c>
      <c r="H40" s="6">
        <v>1849</v>
      </c>
      <c r="I40" s="6">
        <v>704</v>
      </c>
      <c r="J40" s="6"/>
      <c r="K40" s="6"/>
      <c r="L40" s="6"/>
    </row>
    <row r="41" spans="1:12" x14ac:dyDescent="0.2">
      <c r="A41" s="6" t="s">
        <v>25</v>
      </c>
      <c r="B41" s="6">
        <v>0.76075459999999995</v>
      </c>
      <c r="C41" s="6">
        <v>0.80213679999999998</v>
      </c>
      <c r="D41" s="6">
        <v>0.78956574000000002</v>
      </c>
      <c r="E41" s="6">
        <v>0.90678543</v>
      </c>
      <c r="F41" s="6">
        <v>0.77041839999999995</v>
      </c>
      <c r="G41" s="6">
        <v>0.90290760000000003</v>
      </c>
      <c r="H41" s="6">
        <v>0.95852773000000002</v>
      </c>
      <c r="I41" s="6">
        <v>0.79012346</v>
      </c>
      <c r="J41" s="6"/>
      <c r="K41" s="6"/>
      <c r="L41" s="6"/>
    </row>
    <row r="42" spans="1:12" x14ac:dyDescent="0.2">
      <c r="A42" s="6" t="s">
        <v>26</v>
      </c>
      <c r="B42" s="6">
        <v>0.2392454</v>
      </c>
      <c r="C42" s="6">
        <v>0.19786319999999999</v>
      </c>
      <c r="D42" s="6">
        <v>0.21043426000000001</v>
      </c>
      <c r="E42" s="6">
        <v>9.3214569999999997E-2</v>
      </c>
      <c r="F42" s="6">
        <v>0.2295816</v>
      </c>
      <c r="G42" s="6">
        <v>9.7092399999999995E-2</v>
      </c>
      <c r="H42" s="6">
        <v>4.1472269999999999E-2</v>
      </c>
      <c r="I42" s="6">
        <v>0.20987654</v>
      </c>
      <c r="J42" s="6"/>
      <c r="K42" s="6"/>
    </row>
    <row r="43" spans="1:12" x14ac:dyDescent="0.2">
      <c r="B43" s="6"/>
      <c r="C43" s="6"/>
      <c r="D43" s="6"/>
      <c r="E43" s="6"/>
      <c r="F43" s="6"/>
      <c r="G43" s="6"/>
      <c r="H43" s="6"/>
      <c r="I43" s="6"/>
    </row>
    <row r="44" spans="1:12" x14ac:dyDescent="0.2">
      <c r="B44" s="6"/>
      <c r="C44" s="6"/>
      <c r="D44" s="6"/>
      <c r="E44" s="6"/>
      <c r="F44" s="6"/>
      <c r="G44" s="6"/>
      <c r="H44" s="6"/>
      <c r="I44" s="6"/>
    </row>
    <row r="45" spans="1:12" x14ac:dyDescent="0.2">
      <c r="A45" s="9"/>
      <c r="B45" s="9"/>
      <c r="C45" s="9"/>
      <c r="D45" s="9"/>
      <c r="E45" s="9"/>
      <c r="F45" s="10" t="s">
        <v>3</v>
      </c>
      <c r="G45" s="9"/>
      <c r="H45" s="9"/>
      <c r="I45" s="9"/>
      <c r="J45" s="9"/>
      <c r="K45" s="9"/>
    </row>
    <row r="46" spans="1:12" x14ac:dyDescent="0.2">
      <c r="A46" s="6" t="s">
        <v>11</v>
      </c>
      <c r="B46" s="6" t="s">
        <v>36</v>
      </c>
      <c r="C46" s="6" t="s">
        <v>37</v>
      </c>
      <c r="D46" s="11" t="s">
        <v>38</v>
      </c>
      <c r="E46" s="6" t="s">
        <v>39</v>
      </c>
      <c r="F46" s="6" t="s">
        <v>40</v>
      </c>
      <c r="G46" s="6" t="s">
        <v>41</v>
      </c>
      <c r="H46" s="6" t="s">
        <v>42</v>
      </c>
      <c r="I46" s="6">
        <v>14502</v>
      </c>
      <c r="J46" s="6">
        <v>14505</v>
      </c>
      <c r="K46" s="6">
        <v>14511</v>
      </c>
    </row>
    <row r="47" spans="1:12" x14ac:dyDescent="0.2">
      <c r="A47" s="6" t="s">
        <v>20</v>
      </c>
      <c r="B47" s="6">
        <v>11.051</v>
      </c>
      <c r="C47" s="6">
        <v>6.3516000000000004</v>
      </c>
      <c r="D47" s="6">
        <v>150.96</v>
      </c>
      <c r="E47" s="6">
        <v>26.933</v>
      </c>
      <c r="F47" s="6">
        <v>36.335000000000001</v>
      </c>
      <c r="G47" s="6">
        <v>12.568</v>
      </c>
      <c r="H47" s="6">
        <v>2</v>
      </c>
      <c r="I47" s="6">
        <v>79</v>
      </c>
      <c r="J47" s="6">
        <v>197</v>
      </c>
      <c r="K47" s="6">
        <v>97</v>
      </c>
    </row>
    <row r="48" spans="1:12" x14ac:dyDescent="0.2">
      <c r="A48" s="6" t="s">
        <v>21</v>
      </c>
      <c r="B48" s="6">
        <v>752.39</v>
      </c>
      <c r="C48" s="6">
        <v>1718.4</v>
      </c>
      <c r="D48" s="6">
        <v>1095.9000000000001</v>
      </c>
      <c r="E48" s="6">
        <v>1037.9000000000001</v>
      </c>
      <c r="F48" s="6">
        <v>2387.6</v>
      </c>
      <c r="G48" s="6">
        <v>1716.6</v>
      </c>
      <c r="H48" s="6">
        <v>5120</v>
      </c>
      <c r="I48" s="6">
        <v>1900</v>
      </c>
      <c r="J48" s="6">
        <v>3130</v>
      </c>
      <c r="K48" s="6">
        <v>3120</v>
      </c>
    </row>
    <row r="49" spans="1:13" x14ac:dyDescent="0.2">
      <c r="A49" s="6" t="s">
        <v>22</v>
      </c>
      <c r="B49" s="6">
        <v>647.91999999999996</v>
      </c>
      <c r="C49" s="6">
        <v>819.59</v>
      </c>
      <c r="D49" s="6">
        <v>1002.2</v>
      </c>
      <c r="E49" s="6">
        <v>857.75</v>
      </c>
      <c r="F49" s="6">
        <v>1467.5</v>
      </c>
      <c r="G49" s="6">
        <v>1023.3</v>
      </c>
      <c r="H49" s="6">
        <v>4500</v>
      </c>
      <c r="I49" s="6">
        <v>1600</v>
      </c>
      <c r="J49" s="6">
        <v>2600</v>
      </c>
      <c r="K49" s="6">
        <v>2610</v>
      </c>
    </row>
    <row r="50" spans="1:13" x14ac:dyDescent="0.2">
      <c r="A50" s="6" t="s">
        <v>23</v>
      </c>
      <c r="B50" s="6">
        <v>741.33900000000006</v>
      </c>
      <c r="C50" s="6">
        <v>1712.0483999999999</v>
      </c>
      <c r="D50" s="6">
        <v>944.94</v>
      </c>
      <c r="E50" s="6">
        <v>1010.967</v>
      </c>
      <c r="F50" s="6">
        <v>2351.2649999999999</v>
      </c>
      <c r="G50" s="6">
        <v>1704.0319999999999</v>
      </c>
      <c r="H50" s="6">
        <v>5118</v>
      </c>
      <c r="I50" s="6">
        <v>1821</v>
      </c>
      <c r="J50" s="6">
        <v>2933</v>
      </c>
      <c r="K50" s="6">
        <v>3023</v>
      </c>
    </row>
    <row r="51" spans="1:13" x14ac:dyDescent="0.2">
      <c r="A51" s="6" t="s">
        <v>24</v>
      </c>
      <c r="B51" s="6">
        <v>636.86900000000003</v>
      </c>
      <c r="C51" s="6">
        <v>813.23839999999996</v>
      </c>
      <c r="D51" s="6">
        <v>851.24</v>
      </c>
      <c r="E51" s="6">
        <v>830.81700000000001</v>
      </c>
      <c r="F51" s="6">
        <v>1431.165</v>
      </c>
      <c r="G51" s="6">
        <v>1010.732</v>
      </c>
      <c r="H51" s="6">
        <v>4498</v>
      </c>
      <c r="I51" s="6">
        <v>1521</v>
      </c>
      <c r="J51" s="6">
        <v>2403</v>
      </c>
      <c r="K51" s="6">
        <v>2513</v>
      </c>
    </row>
    <row r="52" spans="1:13" x14ac:dyDescent="0.2">
      <c r="A52" s="6" t="s">
        <v>25</v>
      </c>
      <c r="B52" s="6">
        <v>0.85907931000000004</v>
      </c>
      <c r="C52" s="6">
        <v>0.47500900000000001</v>
      </c>
      <c r="D52" s="6">
        <v>0.90084025999999995</v>
      </c>
      <c r="E52" s="6">
        <v>0.82180427</v>
      </c>
      <c r="F52" s="6">
        <v>0.60867872999999995</v>
      </c>
      <c r="G52" s="6">
        <v>0.59314144000000002</v>
      </c>
      <c r="H52" s="6">
        <v>0.87885893000000004</v>
      </c>
      <c r="I52" s="6">
        <v>0.83525534999999995</v>
      </c>
      <c r="J52" s="6">
        <v>0.81929764999999999</v>
      </c>
      <c r="K52" s="6">
        <v>0.83129341999999995</v>
      </c>
      <c r="L52" s="6"/>
      <c r="M52" s="6"/>
    </row>
    <row r="53" spans="1:13" x14ac:dyDescent="0.2">
      <c r="A53" s="6" t="s">
        <v>26</v>
      </c>
      <c r="B53" s="6">
        <v>0.14092068999999999</v>
      </c>
      <c r="C53" s="6">
        <v>0.52499099999999999</v>
      </c>
      <c r="D53" s="6">
        <v>9.9159739999999996E-2</v>
      </c>
      <c r="E53" s="6">
        <v>0.17819573</v>
      </c>
      <c r="F53" s="6">
        <v>0.39132127</v>
      </c>
      <c r="G53" s="6">
        <v>0.40685855999999998</v>
      </c>
      <c r="H53" s="6">
        <v>0.12114107</v>
      </c>
      <c r="I53" s="6">
        <v>0.16474464999999999</v>
      </c>
      <c r="J53" s="6">
        <v>0.18070235000000001</v>
      </c>
      <c r="K53" s="6">
        <v>0.16870657999999999</v>
      </c>
      <c r="L53" s="6"/>
      <c r="M53" s="6"/>
    </row>
    <row r="54" spans="1:1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">
      <c r="A56" s="12"/>
      <c r="B56" s="12"/>
      <c r="C56" s="12"/>
      <c r="D56" s="12"/>
      <c r="E56" s="13" t="s">
        <v>43</v>
      </c>
      <c r="F56" s="12"/>
      <c r="G56" s="12"/>
      <c r="H56" s="12"/>
      <c r="I56" s="12"/>
      <c r="J56" s="6"/>
      <c r="K56" s="6"/>
      <c r="L56" s="6"/>
      <c r="M56" s="6"/>
    </row>
    <row r="57" spans="1:13" x14ac:dyDescent="0.2">
      <c r="A57" s="6" t="s">
        <v>11</v>
      </c>
      <c r="B57" s="6" t="s">
        <v>44</v>
      </c>
      <c r="C57" s="6" t="s">
        <v>45</v>
      </c>
      <c r="D57" s="6" t="s">
        <v>46</v>
      </c>
      <c r="E57" s="11" t="s">
        <v>47</v>
      </c>
      <c r="F57" s="6" t="s">
        <v>48</v>
      </c>
      <c r="G57" s="6" t="s">
        <v>49</v>
      </c>
      <c r="H57" s="6" t="s">
        <v>50</v>
      </c>
      <c r="I57" s="6" t="s">
        <v>51</v>
      </c>
      <c r="J57" s="6"/>
      <c r="K57" s="6"/>
      <c r="L57" s="6"/>
      <c r="M57" s="6"/>
    </row>
    <row r="58" spans="1:13" x14ac:dyDescent="0.2">
      <c r="A58" s="6" t="s">
        <v>20</v>
      </c>
      <c r="B58" s="6">
        <v>12.875999999999999</v>
      </c>
      <c r="C58" s="6">
        <v>29.856000000000002</v>
      </c>
      <c r="D58" s="6">
        <v>111.45</v>
      </c>
      <c r="E58" s="6">
        <v>38.752000000000002</v>
      </c>
      <c r="F58" s="6">
        <v>20.431000000000001</v>
      </c>
      <c r="G58" s="6">
        <v>11.311</v>
      </c>
      <c r="H58" s="6">
        <v>20.294</v>
      </c>
      <c r="I58" s="6">
        <v>22.308</v>
      </c>
    </row>
    <row r="59" spans="1:13" x14ac:dyDescent="0.2">
      <c r="A59" s="6" t="s">
        <v>21</v>
      </c>
      <c r="B59" s="6">
        <v>1263.5999999999999</v>
      </c>
      <c r="C59" s="6">
        <v>2996.8</v>
      </c>
      <c r="D59" s="6">
        <v>3378</v>
      </c>
      <c r="E59" s="6">
        <v>827.35</v>
      </c>
      <c r="F59" s="6">
        <v>733.27</v>
      </c>
      <c r="G59" s="6">
        <v>1147.3</v>
      </c>
      <c r="H59" s="6">
        <v>1111.9000000000001</v>
      </c>
      <c r="I59" s="6">
        <v>174.08</v>
      </c>
      <c r="J59" s="6"/>
      <c r="K59" s="6"/>
      <c r="L59" s="6"/>
      <c r="M59" s="6"/>
    </row>
    <row r="60" spans="1:13" x14ac:dyDescent="0.2">
      <c r="A60" s="6" t="s">
        <v>22</v>
      </c>
      <c r="B60" s="6">
        <v>938.95</v>
      </c>
      <c r="C60" s="6">
        <v>2046.9</v>
      </c>
      <c r="D60" s="6">
        <v>2810.6</v>
      </c>
      <c r="E60" s="6">
        <v>663.82</v>
      </c>
      <c r="F60" s="6">
        <v>494.49</v>
      </c>
      <c r="G60" s="6">
        <v>859.8</v>
      </c>
      <c r="H60" s="6">
        <v>905.5</v>
      </c>
      <c r="I60" s="6">
        <v>85.152000000000001</v>
      </c>
      <c r="J60" s="6"/>
      <c r="K60" s="6"/>
      <c r="L60" s="6"/>
      <c r="M60" s="6"/>
    </row>
    <row r="61" spans="1:13" x14ac:dyDescent="0.2">
      <c r="A61" s="6" t="s">
        <v>23</v>
      </c>
      <c r="B61" s="6">
        <v>1250.7239999999999</v>
      </c>
      <c r="C61" s="6">
        <v>2966.944</v>
      </c>
      <c r="D61" s="6">
        <v>3266.55</v>
      </c>
      <c r="E61" s="6">
        <v>788.59799999999996</v>
      </c>
      <c r="F61" s="6">
        <v>712.83900000000006</v>
      </c>
      <c r="G61" s="6">
        <v>1135.989</v>
      </c>
      <c r="H61" s="6">
        <v>1091.606</v>
      </c>
      <c r="I61" s="6">
        <v>151.77199999999999</v>
      </c>
      <c r="J61" s="6"/>
      <c r="K61" s="6"/>
      <c r="L61" s="6"/>
      <c r="M61" s="6"/>
    </row>
    <row r="62" spans="1:13" x14ac:dyDescent="0.2">
      <c r="A62" s="6" t="s">
        <v>24</v>
      </c>
      <c r="B62" s="6">
        <v>926.07399999999996</v>
      </c>
      <c r="C62" s="6">
        <v>2017.0440000000001</v>
      </c>
      <c r="D62" s="6">
        <v>2699.15</v>
      </c>
      <c r="E62" s="6">
        <v>625.06799999999998</v>
      </c>
      <c r="F62" s="6">
        <v>474.05900000000003</v>
      </c>
      <c r="G62" s="6">
        <v>848.48900000000003</v>
      </c>
      <c r="H62" s="6">
        <v>885.20600000000002</v>
      </c>
      <c r="I62" s="6">
        <v>62.844000000000001</v>
      </c>
    </row>
    <row r="63" spans="1:13" x14ac:dyDescent="0.2">
      <c r="A63" s="6" t="s">
        <v>25</v>
      </c>
      <c r="B63" s="6">
        <v>0.74043033999999996</v>
      </c>
      <c r="C63" s="6">
        <v>0.67983892000000001</v>
      </c>
      <c r="D63" s="6">
        <v>0.82629991999999997</v>
      </c>
      <c r="E63" s="6">
        <v>0.79263198999999995</v>
      </c>
      <c r="F63" s="6">
        <v>0.66502954999999997</v>
      </c>
      <c r="G63" s="6">
        <v>0.74691655999999995</v>
      </c>
      <c r="H63" s="6">
        <v>0.81092078999999995</v>
      </c>
      <c r="I63" s="6">
        <v>0.41406847000000002</v>
      </c>
      <c r="J63" s="6"/>
      <c r="K63" s="6"/>
    </row>
    <row r="64" spans="1:13" x14ac:dyDescent="0.2">
      <c r="A64" s="6" t="s">
        <v>26</v>
      </c>
      <c r="B64" s="6">
        <v>0.25956965999999998</v>
      </c>
      <c r="C64" s="6">
        <v>0.32016107999999999</v>
      </c>
      <c r="D64" s="6">
        <v>0.17370008000000001</v>
      </c>
      <c r="E64" s="6">
        <v>0.20736800999999999</v>
      </c>
      <c r="F64" s="6">
        <v>0.33497044999999998</v>
      </c>
      <c r="G64" s="6">
        <v>0.25308343999999999</v>
      </c>
      <c r="H64" s="6">
        <v>0.18907921</v>
      </c>
      <c r="I64" s="6">
        <v>0.58593152999999998</v>
      </c>
      <c r="J64" s="6"/>
      <c r="K64" s="6"/>
    </row>
    <row r="65" spans="1:13" x14ac:dyDescent="0.2">
      <c r="B65" s="6"/>
      <c r="C65" s="6"/>
      <c r="D65" s="6"/>
      <c r="E65" s="6"/>
      <c r="F65" s="6"/>
      <c r="G65" s="6"/>
      <c r="H65" s="6"/>
      <c r="I65" s="6"/>
    </row>
    <row r="66" spans="1:13" x14ac:dyDescent="0.2">
      <c r="B66" s="6"/>
      <c r="C66" s="6"/>
      <c r="D66" s="6"/>
      <c r="E66" s="6"/>
      <c r="F66" s="6"/>
      <c r="G66" s="6"/>
      <c r="H66" s="6"/>
      <c r="I66" s="6"/>
    </row>
    <row r="67" spans="1:13" x14ac:dyDescent="0.2">
      <c r="A67" s="14"/>
      <c r="B67" s="14"/>
      <c r="C67" s="14"/>
      <c r="D67" s="14"/>
      <c r="E67" s="14"/>
      <c r="F67" s="14"/>
      <c r="G67" s="15" t="s">
        <v>52</v>
      </c>
      <c r="H67" s="14"/>
      <c r="I67" s="14"/>
      <c r="J67" s="14"/>
      <c r="K67" s="14"/>
      <c r="L67" s="14"/>
      <c r="M67" s="14"/>
    </row>
    <row r="68" spans="1:13" x14ac:dyDescent="0.2">
      <c r="A68" s="6" t="s">
        <v>11</v>
      </c>
      <c r="B68" s="6" t="s">
        <v>53</v>
      </c>
      <c r="C68" s="6" t="s">
        <v>54</v>
      </c>
      <c r="D68" s="6" t="s">
        <v>55</v>
      </c>
      <c r="E68" s="6" t="s">
        <v>56</v>
      </c>
      <c r="F68" s="6" t="s">
        <v>57</v>
      </c>
      <c r="G68" s="6"/>
      <c r="H68" s="6" t="s">
        <v>58</v>
      </c>
      <c r="I68" s="6" t="s">
        <v>59</v>
      </c>
      <c r="J68" s="6" t="s">
        <v>60</v>
      </c>
      <c r="K68" s="6" t="s">
        <v>61</v>
      </c>
      <c r="L68" s="6" t="s">
        <v>62</v>
      </c>
      <c r="M68" s="6" t="s">
        <v>63</v>
      </c>
    </row>
    <row r="69" spans="1:13" x14ac:dyDescent="0.2">
      <c r="A69" s="6" t="s">
        <v>20</v>
      </c>
      <c r="B69" s="6">
        <v>30</v>
      </c>
      <c r="C69" s="6">
        <v>14</v>
      </c>
      <c r="D69" s="6">
        <v>53</v>
      </c>
      <c r="E69" s="6">
        <v>20</v>
      </c>
      <c r="F69" s="6">
        <v>40</v>
      </c>
      <c r="G69" s="6">
        <v>16</v>
      </c>
      <c r="H69" s="6">
        <v>48</v>
      </c>
      <c r="I69" s="6">
        <v>36</v>
      </c>
      <c r="J69" s="6">
        <v>19</v>
      </c>
      <c r="K69" s="6">
        <v>27</v>
      </c>
      <c r="L69" s="6">
        <v>61</v>
      </c>
      <c r="M69" s="6">
        <v>50</v>
      </c>
    </row>
    <row r="70" spans="1:13" x14ac:dyDescent="0.2">
      <c r="A70" s="6" t="s">
        <v>21</v>
      </c>
      <c r="B70" s="6">
        <v>1450</v>
      </c>
      <c r="C70" s="6">
        <v>1150</v>
      </c>
      <c r="D70" s="6">
        <v>2270</v>
      </c>
      <c r="E70" s="6">
        <v>882</v>
      </c>
      <c r="F70" s="6">
        <v>624</v>
      </c>
      <c r="G70" s="6">
        <v>401</v>
      </c>
      <c r="H70" s="6">
        <v>492</v>
      </c>
      <c r="I70" s="6">
        <v>1700</v>
      </c>
      <c r="J70" s="6">
        <v>619</v>
      </c>
      <c r="K70" s="6">
        <v>2700</v>
      </c>
      <c r="L70" s="6">
        <v>1350</v>
      </c>
      <c r="M70" s="6">
        <v>1360</v>
      </c>
    </row>
    <row r="71" spans="1:13" x14ac:dyDescent="0.2">
      <c r="A71" s="6" t="s">
        <v>22</v>
      </c>
      <c r="B71" s="6">
        <v>1240</v>
      </c>
      <c r="C71" s="6">
        <v>713</v>
      </c>
      <c r="D71" s="6">
        <v>1214</v>
      </c>
      <c r="E71" s="6">
        <v>389</v>
      </c>
      <c r="F71" s="6">
        <v>353</v>
      </c>
      <c r="G71" s="6">
        <v>322</v>
      </c>
      <c r="H71" s="6">
        <v>366</v>
      </c>
      <c r="I71" s="6">
        <v>710</v>
      </c>
      <c r="J71" s="6">
        <v>500</v>
      </c>
      <c r="K71" s="6">
        <v>1780</v>
      </c>
      <c r="L71" s="6">
        <v>866</v>
      </c>
      <c r="M71" s="6">
        <v>1120</v>
      </c>
    </row>
    <row r="72" spans="1:13" x14ac:dyDescent="0.2">
      <c r="A72" s="6" t="s">
        <v>23</v>
      </c>
      <c r="B72" s="6">
        <v>1420</v>
      </c>
      <c r="C72" s="6">
        <v>1136</v>
      </c>
      <c r="D72" s="6">
        <v>2217</v>
      </c>
      <c r="E72" s="6">
        <v>862</v>
      </c>
      <c r="F72" s="6">
        <v>584</v>
      </c>
      <c r="G72" s="6">
        <v>385</v>
      </c>
      <c r="H72" s="6">
        <v>444</v>
      </c>
      <c r="I72" s="6">
        <v>1664</v>
      </c>
      <c r="J72" s="6">
        <v>600</v>
      </c>
      <c r="K72" s="6">
        <v>2673</v>
      </c>
      <c r="L72" s="6">
        <v>1289</v>
      </c>
      <c r="M72" s="6">
        <v>1310</v>
      </c>
    </row>
    <row r="73" spans="1:13" x14ac:dyDescent="0.2">
      <c r="A73" s="6" t="s">
        <v>24</v>
      </c>
      <c r="B73" s="6">
        <v>1210</v>
      </c>
      <c r="C73" s="6">
        <v>699</v>
      </c>
      <c r="D73" s="6">
        <v>1161</v>
      </c>
      <c r="E73" s="6">
        <v>369</v>
      </c>
      <c r="F73" s="6">
        <v>313</v>
      </c>
      <c r="G73" s="6">
        <v>306</v>
      </c>
      <c r="H73" s="6">
        <v>318</v>
      </c>
      <c r="I73" s="6">
        <v>674</v>
      </c>
      <c r="J73" s="6">
        <v>481</v>
      </c>
      <c r="K73" s="6">
        <v>1753</v>
      </c>
      <c r="L73" s="6">
        <v>805</v>
      </c>
      <c r="M73" s="6">
        <v>1070</v>
      </c>
    </row>
    <row r="74" spans="1:13" x14ac:dyDescent="0.2">
      <c r="A74" s="6" t="s">
        <v>25</v>
      </c>
      <c r="B74" s="6">
        <v>0.85211267999999996</v>
      </c>
      <c r="C74" s="6">
        <v>0.61531690000000006</v>
      </c>
      <c r="D74" s="6">
        <v>0.52368064999999997</v>
      </c>
      <c r="E74" s="6">
        <v>0.42807424999999999</v>
      </c>
      <c r="F74" s="6">
        <v>0.53595890000000002</v>
      </c>
      <c r="G74" s="6">
        <v>0.79480519000000005</v>
      </c>
      <c r="H74" s="6">
        <v>0.71621621999999996</v>
      </c>
      <c r="I74" s="6">
        <v>0.40504807999999998</v>
      </c>
      <c r="J74" s="6">
        <v>0.80166667000000003</v>
      </c>
      <c r="K74" s="6">
        <v>0.65581743000000003</v>
      </c>
      <c r="L74" s="6">
        <v>0.62451513000000003</v>
      </c>
      <c r="M74" s="6">
        <v>0.81679389000000002</v>
      </c>
    </row>
    <row r="75" spans="1:13" x14ac:dyDescent="0.2">
      <c r="A75" s="6" t="s">
        <v>26</v>
      </c>
      <c r="B75" s="6">
        <v>0.14788731999999999</v>
      </c>
      <c r="C75" s="6">
        <v>0.3846831</v>
      </c>
      <c r="D75" s="6">
        <v>0.47631934999999997</v>
      </c>
      <c r="E75" s="6">
        <v>0.57192575000000001</v>
      </c>
      <c r="F75" s="6">
        <v>0.46404109999999998</v>
      </c>
      <c r="G75" s="6">
        <v>0.20519481000000001</v>
      </c>
      <c r="H75" s="6">
        <v>0.28378377999999999</v>
      </c>
      <c r="I75" s="6">
        <v>0.59495191999999997</v>
      </c>
      <c r="J75" s="6">
        <v>0.19833333</v>
      </c>
      <c r="K75" s="6">
        <v>0.34418257000000002</v>
      </c>
      <c r="L75" s="6">
        <v>0.37548487000000003</v>
      </c>
      <c r="M75" s="6">
        <v>0.18320611000000001</v>
      </c>
    </row>
    <row r="76" spans="1:1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3" x14ac:dyDescent="0.2">
      <c r="A78" s="16"/>
      <c r="B78" s="16"/>
      <c r="C78" s="16"/>
      <c r="D78" s="16"/>
      <c r="E78" s="16"/>
      <c r="F78" s="16" t="s">
        <v>64</v>
      </c>
      <c r="G78" s="16"/>
      <c r="H78" s="16"/>
      <c r="I78" s="16"/>
      <c r="J78" s="16"/>
      <c r="K78" s="6"/>
      <c r="L78" s="6"/>
    </row>
    <row r="79" spans="1:13" x14ac:dyDescent="0.2">
      <c r="A79" s="6" t="s">
        <v>11</v>
      </c>
      <c r="B79" s="6" t="s">
        <v>65</v>
      </c>
      <c r="C79" s="6" t="s">
        <v>66</v>
      </c>
      <c r="D79" s="6" t="s">
        <v>67</v>
      </c>
      <c r="E79" s="6" t="s">
        <v>68</v>
      </c>
      <c r="F79" s="11" t="s">
        <v>69</v>
      </c>
      <c r="G79" s="6" t="s">
        <v>70</v>
      </c>
      <c r="H79" s="6" t="s">
        <v>71</v>
      </c>
      <c r="I79" s="6" t="s">
        <v>72</v>
      </c>
      <c r="J79" s="6" t="s">
        <v>73</v>
      </c>
      <c r="K79" s="6"/>
      <c r="L79" s="6"/>
    </row>
    <row r="80" spans="1:13" x14ac:dyDescent="0.2">
      <c r="A80" s="6" t="s">
        <v>20</v>
      </c>
      <c r="B80" s="6">
        <v>28.184999999999999</v>
      </c>
      <c r="C80" s="6">
        <v>27.927</v>
      </c>
      <c r="D80" s="6">
        <v>10.545999999999999</v>
      </c>
      <c r="E80" s="6">
        <v>10.35</v>
      </c>
      <c r="F80" s="6">
        <v>22.486000000000001</v>
      </c>
      <c r="G80" s="6">
        <v>37</v>
      </c>
      <c r="H80" s="6">
        <v>51</v>
      </c>
      <c r="I80" s="6">
        <v>18</v>
      </c>
      <c r="J80" s="6">
        <v>24</v>
      </c>
    </row>
    <row r="81" spans="1:13" x14ac:dyDescent="0.2">
      <c r="A81" s="6" t="s">
        <v>21</v>
      </c>
      <c r="B81" s="6">
        <v>1734.9</v>
      </c>
      <c r="C81" s="6">
        <v>885.84</v>
      </c>
      <c r="D81" s="6">
        <v>1087.4000000000001</v>
      </c>
      <c r="E81" s="6">
        <v>1897.8</v>
      </c>
      <c r="F81" s="6">
        <v>1475.2</v>
      </c>
      <c r="G81" s="6">
        <v>946</v>
      </c>
      <c r="H81" s="6">
        <v>743</v>
      </c>
      <c r="I81" s="6">
        <v>372</v>
      </c>
      <c r="J81" s="6">
        <v>475</v>
      </c>
      <c r="K81" s="6"/>
      <c r="L81" s="6"/>
    </row>
    <row r="82" spans="1:13" x14ac:dyDescent="0.2">
      <c r="A82" s="6" t="s">
        <v>22</v>
      </c>
      <c r="B82" s="6">
        <v>600.20000000000005</v>
      </c>
      <c r="C82" s="6">
        <v>690.52</v>
      </c>
      <c r="D82" s="6">
        <v>492.53</v>
      </c>
      <c r="E82" s="6">
        <v>1464.1</v>
      </c>
      <c r="F82" s="6">
        <v>1040.3</v>
      </c>
      <c r="G82" s="6">
        <v>612</v>
      </c>
      <c r="H82" s="6">
        <v>221</v>
      </c>
      <c r="I82" s="6">
        <v>132</v>
      </c>
      <c r="J82" s="6">
        <v>238</v>
      </c>
      <c r="K82" s="6"/>
      <c r="L82" s="6"/>
    </row>
    <row r="83" spans="1:13" x14ac:dyDescent="0.2">
      <c r="A83" s="6" t="s">
        <v>23</v>
      </c>
      <c r="B83" s="6">
        <v>1706.7149999999999</v>
      </c>
      <c r="C83" s="6">
        <v>857.91300000000001</v>
      </c>
      <c r="D83" s="6">
        <v>1076.854</v>
      </c>
      <c r="E83" s="6">
        <v>1887.45</v>
      </c>
      <c r="F83" s="6">
        <v>1452.7139999999999</v>
      </c>
      <c r="G83" s="6">
        <v>909</v>
      </c>
      <c r="H83" s="6">
        <v>692</v>
      </c>
      <c r="I83" s="6">
        <v>354</v>
      </c>
      <c r="J83" s="6">
        <v>451</v>
      </c>
      <c r="K83" s="6"/>
      <c r="L83" s="6"/>
    </row>
    <row r="84" spans="1:13" x14ac:dyDescent="0.2">
      <c r="A84" s="6" t="s">
        <v>24</v>
      </c>
      <c r="B84" s="6">
        <v>572.01499999999999</v>
      </c>
      <c r="C84" s="6">
        <v>662.59299999999996</v>
      </c>
      <c r="D84" s="6">
        <v>481.98399999999998</v>
      </c>
      <c r="E84" s="6">
        <v>1453.75</v>
      </c>
      <c r="F84" s="6">
        <v>1017.814</v>
      </c>
      <c r="G84" s="6">
        <v>575</v>
      </c>
      <c r="H84" s="6">
        <v>170</v>
      </c>
      <c r="I84" s="6">
        <v>114</v>
      </c>
      <c r="J84" s="6">
        <v>214</v>
      </c>
      <c r="K84" s="6"/>
      <c r="L84" s="6"/>
    </row>
    <row r="85" spans="1:13" x14ac:dyDescent="0.2">
      <c r="A85" s="6" t="s">
        <v>25</v>
      </c>
      <c r="B85" s="6">
        <v>0.33515555000000002</v>
      </c>
      <c r="C85" s="6">
        <v>0.77233123000000004</v>
      </c>
      <c r="D85" s="6">
        <v>0.44758527999999997</v>
      </c>
      <c r="E85" s="6">
        <v>0.77021907999999994</v>
      </c>
      <c r="F85" s="6">
        <v>0.70062930000000001</v>
      </c>
      <c r="G85" s="6">
        <v>0.63256325999999996</v>
      </c>
      <c r="H85" s="6">
        <v>0.24566473999999999</v>
      </c>
      <c r="I85" s="6">
        <v>0.32203389999999998</v>
      </c>
      <c r="J85" s="6">
        <v>0.47450111</v>
      </c>
      <c r="K85" s="6"/>
      <c r="L85" s="6"/>
    </row>
    <row r="86" spans="1:13" x14ac:dyDescent="0.2">
      <c r="A86" s="6" t="s">
        <v>26</v>
      </c>
      <c r="B86" s="6">
        <v>0.66484445000000003</v>
      </c>
      <c r="C86" s="6">
        <v>0.22766876999999999</v>
      </c>
      <c r="D86" s="6">
        <v>0.55241472000000003</v>
      </c>
      <c r="E86" s="6">
        <v>0.22978092</v>
      </c>
      <c r="F86" s="6">
        <v>0.29937069999999999</v>
      </c>
      <c r="G86" s="6">
        <v>0.36743673999999998</v>
      </c>
      <c r="H86" s="6">
        <v>0.75433525999999995</v>
      </c>
      <c r="I86" s="6">
        <v>0.67796610000000002</v>
      </c>
      <c r="J86" s="6">
        <v>0.52549889000000005</v>
      </c>
      <c r="K86" s="6"/>
      <c r="L86" s="6"/>
    </row>
    <row r="87" spans="1:13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13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13" x14ac:dyDescent="0.2">
      <c r="A89" s="17"/>
      <c r="B89" s="17"/>
      <c r="C89" s="17"/>
      <c r="D89" s="17"/>
      <c r="E89" s="17"/>
      <c r="F89" s="17" t="s">
        <v>74</v>
      </c>
      <c r="G89" s="17"/>
      <c r="H89" s="17"/>
      <c r="I89" s="17"/>
      <c r="J89" s="17"/>
      <c r="K89" s="17"/>
    </row>
    <row r="90" spans="1:13" x14ac:dyDescent="0.2">
      <c r="A90" s="6" t="s">
        <v>11</v>
      </c>
      <c r="B90" s="6" t="s">
        <v>75</v>
      </c>
      <c r="C90" s="6" t="s">
        <v>76</v>
      </c>
      <c r="D90" s="6" t="s">
        <v>77</v>
      </c>
      <c r="E90" s="6" t="s">
        <v>78</v>
      </c>
      <c r="F90" s="6" t="s">
        <v>79</v>
      </c>
      <c r="G90" s="6" t="s">
        <v>80</v>
      </c>
      <c r="H90" s="6" t="s">
        <v>81</v>
      </c>
      <c r="I90" s="6" t="s">
        <v>82</v>
      </c>
      <c r="J90" s="6" t="s">
        <v>83</v>
      </c>
      <c r="K90" s="6" t="s">
        <v>84</v>
      </c>
    </row>
    <row r="91" spans="1:13" x14ac:dyDescent="0.2">
      <c r="A91" s="6" t="s">
        <v>20</v>
      </c>
      <c r="B91" s="6">
        <v>56.601999999999997</v>
      </c>
      <c r="C91" s="6">
        <v>27.411999999999999</v>
      </c>
      <c r="D91" s="6">
        <v>21.981000000000002</v>
      </c>
      <c r="E91" s="6">
        <v>51.314</v>
      </c>
      <c r="F91" s="6">
        <v>27.558</v>
      </c>
      <c r="G91" s="6">
        <v>45.853999999999999</v>
      </c>
      <c r="H91" s="6">
        <v>15</v>
      </c>
      <c r="I91" s="6">
        <v>42</v>
      </c>
      <c r="J91" s="6">
        <v>19</v>
      </c>
      <c r="K91" s="6">
        <v>29</v>
      </c>
    </row>
    <row r="92" spans="1:13" x14ac:dyDescent="0.2">
      <c r="A92" s="6" t="s">
        <v>21</v>
      </c>
      <c r="B92" s="6">
        <v>412.07</v>
      </c>
      <c r="C92" s="6">
        <v>1061.0999999999999</v>
      </c>
      <c r="D92" s="6">
        <v>1518.1</v>
      </c>
      <c r="E92" s="6">
        <v>1285.7</v>
      </c>
      <c r="F92" s="6">
        <v>986.45</v>
      </c>
      <c r="G92" s="6">
        <v>1636.7</v>
      </c>
      <c r="H92" s="6">
        <v>1940</v>
      </c>
      <c r="I92" s="6">
        <v>487</v>
      </c>
      <c r="J92" s="6">
        <v>468</v>
      </c>
      <c r="K92" s="6">
        <v>713</v>
      </c>
    </row>
    <row r="93" spans="1:13" x14ac:dyDescent="0.2">
      <c r="A93" s="6" t="s">
        <v>22</v>
      </c>
      <c r="B93" s="6">
        <v>243.09</v>
      </c>
      <c r="C93" s="6">
        <v>837.12</v>
      </c>
      <c r="D93" s="6">
        <v>757.97</v>
      </c>
      <c r="E93" s="6">
        <v>276.95</v>
      </c>
      <c r="F93" s="6">
        <v>762.91</v>
      </c>
      <c r="G93" s="6">
        <v>815.24</v>
      </c>
      <c r="H93" s="6">
        <v>1190</v>
      </c>
      <c r="I93" s="6">
        <v>308</v>
      </c>
      <c r="J93" s="6">
        <v>285</v>
      </c>
      <c r="K93" s="6">
        <v>170</v>
      </c>
    </row>
    <row r="94" spans="1:13" x14ac:dyDescent="0.2">
      <c r="A94" s="6" t="s">
        <v>23</v>
      </c>
      <c r="B94" s="6">
        <v>355.46800000000002</v>
      </c>
      <c r="C94" s="6">
        <v>1033.6880000000001</v>
      </c>
      <c r="D94" s="6">
        <v>1496.1189999999999</v>
      </c>
      <c r="E94" s="6">
        <v>1234.386</v>
      </c>
      <c r="F94" s="6">
        <v>958.89200000000005</v>
      </c>
      <c r="G94" s="6">
        <v>1590.846</v>
      </c>
      <c r="H94" s="6">
        <v>1925</v>
      </c>
      <c r="I94" s="6">
        <v>445</v>
      </c>
      <c r="J94" s="6">
        <v>449</v>
      </c>
      <c r="K94" s="6">
        <v>684</v>
      </c>
    </row>
    <row r="95" spans="1:13" x14ac:dyDescent="0.2">
      <c r="A95" s="6" t="s">
        <v>24</v>
      </c>
      <c r="B95" s="6">
        <v>186.488</v>
      </c>
      <c r="C95" s="6">
        <v>809.70799999999997</v>
      </c>
      <c r="D95" s="6">
        <v>735.98900000000003</v>
      </c>
      <c r="E95" s="6">
        <v>225.636</v>
      </c>
      <c r="F95" s="6">
        <v>735.35199999999998</v>
      </c>
      <c r="G95" s="6">
        <v>769.38599999999997</v>
      </c>
      <c r="H95" s="6">
        <v>1175</v>
      </c>
      <c r="I95" s="6">
        <v>266</v>
      </c>
      <c r="J95" s="6">
        <v>266</v>
      </c>
      <c r="K95" s="6">
        <v>141</v>
      </c>
    </row>
    <row r="96" spans="1:13" x14ac:dyDescent="0.2">
      <c r="A96" s="6" t="s">
        <v>25</v>
      </c>
      <c r="B96" s="6">
        <v>0.52462668999999995</v>
      </c>
      <c r="C96" s="6">
        <v>0.78331952999999999</v>
      </c>
      <c r="D96" s="6">
        <v>0.49193213000000002</v>
      </c>
      <c r="E96" s="6">
        <v>0.18279208999999999</v>
      </c>
      <c r="F96" s="6">
        <v>0.76687676999999999</v>
      </c>
      <c r="G96" s="6">
        <v>0.48363324000000002</v>
      </c>
      <c r="H96" s="6">
        <v>0.61038961000000003</v>
      </c>
      <c r="I96" s="6">
        <v>0.59775281000000002</v>
      </c>
      <c r="J96" s="6">
        <v>0.59242762000000004</v>
      </c>
      <c r="K96" s="6">
        <v>0.20614035</v>
      </c>
      <c r="L96" s="6"/>
      <c r="M96" s="6"/>
    </row>
    <row r="97" spans="1:13" x14ac:dyDescent="0.2">
      <c r="A97" s="6" t="s">
        <v>26</v>
      </c>
      <c r="B97" s="6">
        <v>0.47537330999999999</v>
      </c>
      <c r="C97" s="6">
        <v>0.21668046999999999</v>
      </c>
      <c r="D97" s="6">
        <v>0.50806786999999998</v>
      </c>
      <c r="E97" s="6">
        <v>0.81720791000000004</v>
      </c>
      <c r="F97" s="6">
        <v>0.23312322999999999</v>
      </c>
      <c r="G97" s="6">
        <v>0.51636676000000004</v>
      </c>
      <c r="H97" s="6">
        <v>0.38961038999999997</v>
      </c>
      <c r="I97" s="6">
        <v>0.40224718999999998</v>
      </c>
      <c r="J97" s="6">
        <v>0.40757238000000001</v>
      </c>
      <c r="K97" s="6">
        <v>0.79385965000000003</v>
      </c>
      <c r="L97" s="6"/>
      <c r="M97" s="6"/>
    </row>
    <row r="98" spans="1:13" x14ac:dyDescent="0.2"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3" x14ac:dyDescent="0.2"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3" x14ac:dyDescent="0.2">
      <c r="A100" s="18"/>
      <c r="B100" s="18"/>
      <c r="C100" s="18" t="s">
        <v>4</v>
      </c>
      <c r="D100" s="18"/>
      <c r="E100" s="6"/>
      <c r="F100" s="6"/>
      <c r="G100" s="6"/>
      <c r="H100" s="6"/>
      <c r="I100" s="6"/>
      <c r="J100" s="6"/>
      <c r="K100" s="6"/>
    </row>
    <row r="101" spans="1:13" x14ac:dyDescent="0.2">
      <c r="A101" s="6" t="s">
        <v>11</v>
      </c>
      <c r="B101" s="6" t="s">
        <v>85</v>
      </c>
      <c r="C101" s="6" t="s">
        <v>86</v>
      </c>
      <c r="D101" s="6" t="s">
        <v>87</v>
      </c>
      <c r="E101" s="6"/>
      <c r="F101" s="6"/>
      <c r="G101" s="6"/>
      <c r="H101" s="6"/>
      <c r="I101" s="6"/>
      <c r="J101" s="6"/>
      <c r="K101" s="6"/>
    </row>
    <row r="102" spans="1:13" x14ac:dyDescent="0.2">
      <c r="A102" s="6" t="s">
        <v>20</v>
      </c>
      <c r="B102" s="6">
        <v>24.306999999999999</v>
      </c>
      <c r="C102" s="6">
        <v>83.769000000000005</v>
      </c>
      <c r="D102" s="6">
        <v>13.811999999999999</v>
      </c>
    </row>
    <row r="103" spans="1:13" x14ac:dyDescent="0.2">
      <c r="A103" s="6" t="s">
        <v>21</v>
      </c>
      <c r="B103" s="6">
        <v>428.04</v>
      </c>
      <c r="C103" s="6">
        <v>844.01</v>
      </c>
      <c r="D103" s="6">
        <v>552.39</v>
      </c>
      <c r="E103" s="6"/>
      <c r="F103" s="6"/>
      <c r="G103" s="6"/>
      <c r="H103" s="6"/>
      <c r="I103" s="6"/>
      <c r="J103" s="6"/>
      <c r="K103" s="6"/>
    </row>
    <row r="104" spans="1:13" x14ac:dyDescent="0.2">
      <c r="A104" s="6" t="s">
        <v>22</v>
      </c>
      <c r="B104" s="6">
        <v>234.59</v>
      </c>
      <c r="C104" s="6">
        <v>521.52</v>
      </c>
      <c r="D104" s="6">
        <v>310.58</v>
      </c>
      <c r="E104" s="6"/>
      <c r="F104" s="6"/>
      <c r="G104" s="6"/>
      <c r="H104" s="6"/>
      <c r="I104" s="6"/>
      <c r="J104" s="6"/>
      <c r="K104" s="6"/>
    </row>
    <row r="105" spans="1:13" x14ac:dyDescent="0.2">
      <c r="A105" s="6" t="s">
        <v>23</v>
      </c>
      <c r="B105" s="6">
        <v>403.733</v>
      </c>
      <c r="C105" s="6">
        <v>760.24099999999999</v>
      </c>
      <c r="D105" s="6">
        <v>538.57799999999997</v>
      </c>
      <c r="E105" s="6"/>
      <c r="F105" s="6"/>
      <c r="G105" s="6"/>
      <c r="H105" s="6"/>
      <c r="I105" s="6"/>
      <c r="J105" s="6"/>
      <c r="K105" s="6"/>
    </row>
    <row r="106" spans="1:13" x14ac:dyDescent="0.2">
      <c r="A106" s="6" t="s">
        <v>24</v>
      </c>
      <c r="B106" s="6">
        <v>210.28299999999999</v>
      </c>
      <c r="C106" s="6">
        <v>437.75099999999998</v>
      </c>
      <c r="D106" s="6">
        <v>296.76799999999997</v>
      </c>
    </row>
    <row r="107" spans="1:13" x14ac:dyDescent="0.2">
      <c r="A107" s="6" t="s">
        <v>25</v>
      </c>
      <c r="B107" s="6">
        <v>0.5208467</v>
      </c>
      <c r="C107" s="6">
        <v>0.57580556999999999</v>
      </c>
      <c r="D107" s="6">
        <v>0.55102139000000006</v>
      </c>
      <c r="E107" s="6"/>
      <c r="F107" s="6"/>
    </row>
    <row r="108" spans="1:13" x14ac:dyDescent="0.2">
      <c r="A108" s="6" t="s">
        <v>26</v>
      </c>
      <c r="B108" s="6">
        <v>0.4791533</v>
      </c>
      <c r="C108" s="6">
        <v>0.42419443000000001</v>
      </c>
      <c r="D108" s="6">
        <v>0.44897861</v>
      </c>
      <c r="E108" s="6"/>
      <c r="F108" s="6"/>
    </row>
    <row r="109" spans="1:13" x14ac:dyDescent="0.2">
      <c r="A109" s="6"/>
      <c r="B109" s="6"/>
      <c r="C109" s="6"/>
      <c r="D10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0562C-3CA6-B143-AC53-761C8C94D63B}">
  <dimension ref="A1:P124"/>
  <sheetViews>
    <sheetView zoomScale="82" workbookViewId="0">
      <selection activeCell="K1" sqref="K1:L5"/>
    </sheetView>
  </sheetViews>
  <sheetFormatPr baseColWidth="10" defaultRowHeight="16" x14ac:dyDescent="0.2"/>
  <cols>
    <col min="2" max="2" width="13.5" bestFit="1" customWidth="1"/>
    <col min="11" max="11" width="17.5" bestFit="1" customWidth="1"/>
  </cols>
  <sheetData>
    <row r="1" spans="1:12" ht="19" x14ac:dyDescent="0.25">
      <c r="A1" s="1" t="s">
        <v>89</v>
      </c>
      <c r="C1" t="s">
        <v>5</v>
      </c>
      <c r="D1" t="s">
        <v>6</v>
      </c>
      <c r="E1" t="s">
        <v>9</v>
      </c>
      <c r="F1" t="s">
        <v>90</v>
      </c>
      <c r="G1" t="s">
        <v>91</v>
      </c>
      <c r="H1" t="s">
        <v>92</v>
      </c>
      <c r="K1" t="s">
        <v>259</v>
      </c>
      <c r="L1" t="s">
        <v>260</v>
      </c>
    </row>
    <row r="2" spans="1:12" x14ac:dyDescent="0.2">
      <c r="A2" t="s">
        <v>93</v>
      </c>
      <c r="C2">
        <v>0.77671460941235604</v>
      </c>
      <c r="D2">
        <v>0.13652317052359689</v>
      </c>
      <c r="E2">
        <v>4.5507723507865631E-2</v>
      </c>
      <c r="F2">
        <f>1-C2</f>
        <v>0.22328539058764396</v>
      </c>
      <c r="G2">
        <f>F2*100</f>
        <v>22.328539058764395</v>
      </c>
      <c r="H2">
        <f t="shared" ref="H2:H13" si="0">D2*100</f>
        <v>13.652317052359688</v>
      </c>
      <c r="K2" t="s">
        <v>261</v>
      </c>
      <c r="L2" t="s">
        <v>262</v>
      </c>
    </row>
    <row r="3" spans="1:12" x14ac:dyDescent="0.2">
      <c r="A3" t="s">
        <v>94</v>
      </c>
      <c r="C3">
        <v>0.71607294884329309</v>
      </c>
      <c r="D3">
        <v>0.12275459883910889</v>
      </c>
      <c r="E3">
        <v>4.3400304630484089E-2</v>
      </c>
      <c r="F3">
        <f>1-C3</f>
        <v>0.28392705115670691</v>
      </c>
      <c r="G3">
        <f t="shared" ref="G3:G13" si="1">F3*100</f>
        <v>28.39270511567069</v>
      </c>
      <c r="H3">
        <f t="shared" si="0"/>
        <v>12.275459883910889</v>
      </c>
      <c r="K3" t="s">
        <v>263</v>
      </c>
      <c r="L3" t="s">
        <v>264</v>
      </c>
    </row>
    <row r="4" spans="1:12" x14ac:dyDescent="0.2">
      <c r="A4" t="s">
        <v>95</v>
      </c>
      <c r="C4">
        <v>0.69325261541326488</v>
      </c>
      <c r="D4">
        <v>9.2453430190795882E-2</v>
      </c>
      <c r="E4">
        <v>3.2687223715934424E-2</v>
      </c>
      <c r="F4">
        <f>1-C4</f>
        <v>0.30674738458673512</v>
      </c>
      <c r="G4">
        <f t="shared" si="1"/>
        <v>30.674738458673513</v>
      </c>
      <c r="H4">
        <f t="shared" si="0"/>
        <v>9.2453430190795878</v>
      </c>
      <c r="L4" t="s">
        <v>265</v>
      </c>
    </row>
    <row r="5" spans="1:12" x14ac:dyDescent="0.2">
      <c r="C5">
        <v>0.63222342726722047</v>
      </c>
      <c r="D5">
        <v>0.20886511448211612</v>
      </c>
      <c r="E5">
        <v>7.3844969401804433E-2</v>
      </c>
      <c r="F5">
        <f>1-C5</f>
        <v>0.36777657273277953</v>
      </c>
      <c r="G5">
        <f t="shared" si="1"/>
        <v>36.777657273277953</v>
      </c>
      <c r="H5">
        <f t="shared" si="0"/>
        <v>20.886511448211611</v>
      </c>
      <c r="L5" t="s">
        <v>266</v>
      </c>
    </row>
    <row r="6" spans="1:12" x14ac:dyDescent="0.2">
      <c r="C6">
        <v>0.6942699853409231</v>
      </c>
      <c r="D6">
        <v>0.1203826162926125</v>
      </c>
      <c r="E6">
        <v>3.8068325817475046E-2</v>
      </c>
      <c r="F6">
        <f>1-C6</f>
        <v>0.3057300146590769</v>
      </c>
      <c r="G6">
        <f t="shared" si="1"/>
        <v>30.573001465907691</v>
      </c>
      <c r="H6">
        <f t="shared" si="0"/>
        <v>12.03826162926125</v>
      </c>
    </row>
    <row r="7" spans="1:12" x14ac:dyDescent="0.2">
      <c r="C7">
        <v>0.62545996753710131</v>
      </c>
      <c r="D7">
        <v>0.22944774987037916</v>
      </c>
      <c r="E7">
        <v>7.6482583290126388E-2</v>
      </c>
      <c r="F7">
        <f t="shared" ref="F7:F13" si="2">1-C7</f>
        <v>0.37454003246289869</v>
      </c>
      <c r="G7">
        <f t="shared" si="1"/>
        <v>37.454003246289872</v>
      </c>
      <c r="H7">
        <f t="shared" si="0"/>
        <v>22.944774987037917</v>
      </c>
      <c r="K7" t="s">
        <v>96</v>
      </c>
      <c r="L7">
        <v>225.6</v>
      </c>
    </row>
    <row r="8" spans="1:12" x14ac:dyDescent="0.2">
      <c r="C8">
        <v>0.47303969985607364</v>
      </c>
      <c r="D8">
        <v>0.17805076289434085</v>
      </c>
      <c r="E8">
        <v>5.9350254298113615E-2</v>
      </c>
      <c r="F8">
        <f t="shared" si="2"/>
        <v>0.52696030014392636</v>
      </c>
      <c r="G8">
        <f t="shared" si="1"/>
        <v>52.696030014392633</v>
      </c>
      <c r="H8">
        <f t="shared" si="0"/>
        <v>17.805076289434083</v>
      </c>
    </row>
    <row r="9" spans="1:12" x14ac:dyDescent="0.2">
      <c r="C9">
        <v>0.48724565488123833</v>
      </c>
      <c r="D9">
        <v>0.21114074035493136</v>
      </c>
      <c r="E9">
        <v>7.0380246784977119E-2</v>
      </c>
      <c r="F9">
        <f t="shared" si="2"/>
        <v>0.51275434511876172</v>
      </c>
      <c r="G9">
        <f t="shared" si="1"/>
        <v>51.275434511876171</v>
      </c>
      <c r="H9">
        <f t="shared" si="0"/>
        <v>21.114074035493136</v>
      </c>
    </row>
    <row r="10" spans="1:12" x14ac:dyDescent="0.2">
      <c r="C10">
        <v>0.33875920576326235</v>
      </c>
      <c r="D10">
        <v>0.25802591643828471</v>
      </c>
      <c r="E10">
        <v>8.1594959129726072E-2</v>
      </c>
      <c r="F10">
        <f t="shared" si="2"/>
        <v>0.66124079423673765</v>
      </c>
      <c r="G10">
        <f t="shared" si="1"/>
        <v>66.124079423673763</v>
      </c>
      <c r="H10">
        <f t="shared" si="0"/>
        <v>25.802591643828471</v>
      </c>
    </row>
    <row r="11" spans="1:12" x14ac:dyDescent="0.2">
      <c r="C11">
        <v>0.42894028090559033</v>
      </c>
      <c r="D11">
        <v>0.24719671036084687</v>
      </c>
      <c r="E11">
        <v>7.8170463484121933E-2</v>
      </c>
      <c r="F11">
        <f t="shared" si="2"/>
        <v>0.57105971909440967</v>
      </c>
      <c r="G11">
        <f t="shared" si="1"/>
        <v>57.105971909440967</v>
      </c>
      <c r="H11">
        <f t="shared" si="0"/>
        <v>24.719671036084687</v>
      </c>
    </row>
    <row r="12" spans="1:12" x14ac:dyDescent="0.2">
      <c r="C12">
        <v>0.37430103989087993</v>
      </c>
      <c r="D12">
        <v>0.19428739986234539</v>
      </c>
      <c r="E12">
        <v>9.7143699931172695E-2</v>
      </c>
      <c r="F12">
        <f t="shared" si="2"/>
        <v>0.62569896010912007</v>
      </c>
      <c r="G12">
        <f t="shared" si="1"/>
        <v>62.569896010912004</v>
      </c>
      <c r="H12">
        <f t="shared" si="0"/>
        <v>19.42873998623454</v>
      </c>
    </row>
    <row r="13" spans="1:12" x14ac:dyDescent="0.2">
      <c r="C13">
        <v>0.4174711569196809</v>
      </c>
      <c r="D13">
        <v>0.19145032819206556</v>
      </c>
      <c r="E13">
        <v>9.572516409603278E-2</v>
      </c>
      <c r="F13">
        <f t="shared" si="2"/>
        <v>0.58252884308031905</v>
      </c>
      <c r="G13">
        <f t="shared" si="1"/>
        <v>58.252884308031902</v>
      </c>
      <c r="H13">
        <f t="shared" si="0"/>
        <v>19.145032819206556</v>
      </c>
    </row>
    <row r="16" spans="1:12" x14ac:dyDescent="0.2">
      <c r="A16" t="s">
        <v>97</v>
      </c>
      <c r="B16" t="s">
        <v>98</v>
      </c>
    </row>
    <row r="17" spans="1:16" x14ac:dyDescent="0.2">
      <c r="B17" t="s">
        <v>99</v>
      </c>
      <c r="C17" t="s">
        <v>100</v>
      </c>
      <c r="D17" t="s">
        <v>101</v>
      </c>
      <c r="E17" t="s">
        <v>71</v>
      </c>
      <c r="F17" t="s">
        <v>72</v>
      </c>
      <c r="G17" t="s">
        <v>102</v>
      </c>
      <c r="H17" t="s">
        <v>103</v>
      </c>
      <c r="I17" t="s">
        <v>104</v>
      </c>
      <c r="J17" t="s">
        <v>105</v>
      </c>
      <c r="K17" t="s">
        <v>106</v>
      </c>
    </row>
    <row r="18" spans="1:16" x14ac:dyDescent="0.2">
      <c r="B18" t="s">
        <v>107</v>
      </c>
      <c r="C18">
        <v>25</v>
      </c>
      <c r="D18">
        <v>11.6</v>
      </c>
      <c r="E18">
        <v>10</v>
      </c>
      <c r="F18">
        <v>28</v>
      </c>
      <c r="G18">
        <v>126</v>
      </c>
      <c r="H18">
        <v>16</v>
      </c>
      <c r="I18">
        <v>7</v>
      </c>
      <c r="J18">
        <v>7</v>
      </c>
      <c r="K18">
        <v>26</v>
      </c>
    </row>
    <row r="19" spans="1:16" x14ac:dyDescent="0.2">
      <c r="B19" t="s">
        <v>108</v>
      </c>
      <c r="C19">
        <v>1188</v>
      </c>
      <c r="D19">
        <v>318</v>
      </c>
      <c r="E19">
        <v>778</v>
      </c>
      <c r="F19">
        <v>647</v>
      </c>
      <c r="G19">
        <v>1029</v>
      </c>
      <c r="H19">
        <v>1704</v>
      </c>
      <c r="I19">
        <v>1313</v>
      </c>
      <c r="J19">
        <v>498</v>
      </c>
      <c r="K19">
        <v>938</v>
      </c>
    </row>
    <row r="20" spans="1:16" x14ac:dyDescent="0.2">
      <c r="B20" t="s">
        <v>109</v>
      </c>
      <c r="C20">
        <v>1167</v>
      </c>
      <c r="D20">
        <v>208</v>
      </c>
      <c r="E20">
        <v>636</v>
      </c>
      <c r="F20">
        <v>472</v>
      </c>
      <c r="G20">
        <v>697</v>
      </c>
      <c r="H20">
        <v>1311</v>
      </c>
      <c r="I20">
        <v>1082</v>
      </c>
      <c r="J20">
        <v>487</v>
      </c>
      <c r="K20">
        <v>605</v>
      </c>
    </row>
    <row r="21" spans="1:16" x14ac:dyDescent="0.2">
      <c r="B21" t="s">
        <v>110</v>
      </c>
      <c r="C21">
        <f t="shared" ref="C21:K21" si="3">C19-C18</f>
        <v>1163</v>
      </c>
      <c r="D21">
        <f t="shared" si="3"/>
        <v>306.39999999999998</v>
      </c>
      <c r="E21">
        <f t="shared" si="3"/>
        <v>768</v>
      </c>
      <c r="F21">
        <f t="shared" si="3"/>
        <v>619</v>
      </c>
      <c r="G21">
        <f t="shared" si="3"/>
        <v>903</v>
      </c>
      <c r="H21">
        <f t="shared" si="3"/>
        <v>1688</v>
      </c>
      <c r="I21">
        <f t="shared" si="3"/>
        <v>1306</v>
      </c>
      <c r="J21">
        <f t="shared" si="3"/>
        <v>491</v>
      </c>
      <c r="K21">
        <f t="shared" si="3"/>
        <v>912</v>
      </c>
    </row>
    <row r="22" spans="1:16" x14ac:dyDescent="0.2">
      <c r="B22" t="s">
        <v>111</v>
      </c>
      <c r="C22">
        <f t="shared" ref="C22:K22" si="4">C20-C18</f>
        <v>1142</v>
      </c>
      <c r="D22">
        <f t="shared" si="4"/>
        <v>196.4</v>
      </c>
      <c r="E22">
        <f t="shared" si="4"/>
        <v>626</v>
      </c>
      <c r="F22">
        <f t="shared" si="4"/>
        <v>444</v>
      </c>
      <c r="G22">
        <f t="shared" si="4"/>
        <v>571</v>
      </c>
      <c r="H22">
        <f t="shared" si="4"/>
        <v>1295</v>
      </c>
      <c r="I22">
        <f t="shared" si="4"/>
        <v>1075</v>
      </c>
      <c r="J22">
        <f t="shared" si="4"/>
        <v>480</v>
      </c>
      <c r="K22">
        <f t="shared" si="4"/>
        <v>579</v>
      </c>
    </row>
    <row r="23" spans="1:16" x14ac:dyDescent="0.2">
      <c r="B23" t="s">
        <v>25</v>
      </c>
      <c r="C23">
        <f>C22/C21</f>
        <v>0.98194325021496132</v>
      </c>
      <c r="D23">
        <f t="shared" ref="D23:K23" si="5">D22/D21</f>
        <v>0.64099216710182771</v>
      </c>
      <c r="E23">
        <f t="shared" si="5"/>
        <v>0.81510416666666663</v>
      </c>
      <c r="F23">
        <f t="shared" si="5"/>
        <v>0.71728594507269794</v>
      </c>
      <c r="G23">
        <f t="shared" si="5"/>
        <v>0.63233665559246954</v>
      </c>
      <c r="H23">
        <f t="shared" si="5"/>
        <v>0.76718009478672988</v>
      </c>
      <c r="I23">
        <f t="shared" si="5"/>
        <v>0.82312404287901986</v>
      </c>
      <c r="J23">
        <f t="shared" si="5"/>
        <v>0.9775967413441955</v>
      </c>
      <c r="K23">
        <f t="shared" si="5"/>
        <v>0.63486842105263153</v>
      </c>
      <c r="N23" t="s">
        <v>5</v>
      </c>
      <c r="O23">
        <f>AVERAGE(C23:K23)</f>
        <v>0.77671460941235559</v>
      </c>
      <c r="P23">
        <f>1-O23</f>
        <v>0.22328539058764441</v>
      </c>
    </row>
    <row r="24" spans="1:16" x14ac:dyDescent="0.2">
      <c r="N24" t="s">
        <v>6</v>
      </c>
      <c r="O24">
        <f>STDEV(C23:K23)</f>
        <v>0.13652317052359689</v>
      </c>
    </row>
    <row r="25" spans="1:16" x14ac:dyDescent="0.2">
      <c r="A25" t="s">
        <v>112</v>
      </c>
      <c r="B25" t="s">
        <v>113</v>
      </c>
      <c r="N25" t="s">
        <v>9</v>
      </c>
      <c r="O25">
        <f>O24/SQRT(9)</f>
        <v>4.5507723507865631E-2</v>
      </c>
    </row>
    <row r="26" spans="1:16" x14ac:dyDescent="0.2">
      <c r="B26" t="s">
        <v>99</v>
      </c>
      <c r="C26" t="s">
        <v>114</v>
      </c>
      <c r="D26" t="s">
        <v>115</v>
      </c>
      <c r="E26">
        <v>1447</v>
      </c>
      <c r="F26" t="s">
        <v>116</v>
      </c>
      <c r="G26" t="s">
        <v>117</v>
      </c>
      <c r="H26" t="s">
        <v>118</v>
      </c>
      <c r="I26" t="s">
        <v>119</v>
      </c>
      <c r="J26" t="s">
        <v>120</v>
      </c>
    </row>
    <row r="27" spans="1:16" x14ac:dyDescent="0.2">
      <c r="B27" t="s">
        <v>107</v>
      </c>
      <c r="C27">
        <v>18</v>
      </c>
      <c r="D27">
        <v>19</v>
      </c>
      <c r="E27">
        <v>24</v>
      </c>
      <c r="F27">
        <v>92</v>
      </c>
      <c r="G27">
        <v>8</v>
      </c>
      <c r="H27">
        <v>168</v>
      </c>
      <c r="I27">
        <v>8</v>
      </c>
      <c r="J27">
        <v>32</v>
      </c>
    </row>
    <row r="28" spans="1:16" x14ac:dyDescent="0.2">
      <c r="B28" t="s">
        <v>108</v>
      </c>
      <c r="C28">
        <v>949</v>
      </c>
      <c r="D28">
        <v>953</v>
      </c>
      <c r="E28">
        <v>1000</v>
      </c>
      <c r="F28">
        <v>1005</v>
      </c>
      <c r="G28">
        <v>2189</v>
      </c>
      <c r="H28">
        <v>1435</v>
      </c>
      <c r="I28">
        <v>443</v>
      </c>
      <c r="J28">
        <v>328</v>
      </c>
    </row>
    <row r="29" spans="1:16" x14ac:dyDescent="0.2">
      <c r="B29" t="s">
        <v>109</v>
      </c>
      <c r="C29">
        <v>682</v>
      </c>
      <c r="D29">
        <v>843</v>
      </c>
      <c r="E29">
        <v>734</v>
      </c>
      <c r="F29">
        <v>646</v>
      </c>
      <c r="G29">
        <v>1100</v>
      </c>
      <c r="H29">
        <v>1226</v>
      </c>
      <c r="I29">
        <v>305</v>
      </c>
      <c r="J29">
        <v>263</v>
      </c>
    </row>
    <row r="30" spans="1:16" x14ac:dyDescent="0.2">
      <c r="B30" t="s">
        <v>110</v>
      </c>
      <c r="C30">
        <f t="shared" ref="C30:J30" si="6">C28-C27</f>
        <v>931</v>
      </c>
      <c r="D30">
        <f t="shared" si="6"/>
        <v>934</v>
      </c>
      <c r="E30">
        <f t="shared" si="6"/>
        <v>976</v>
      </c>
      <c r="F30">
        <f t="shared" si="6"/>
        <v>913</v>
      </c>
      <c r="G30">
        <f t="shared" si="6"/>
        <v>2181</v>
      </c>
      <c r="H30">
        <f t="shared" si="6"/>
        <v>1267</v>
      </c>
      <c r="I30">
        <f t="shared" si="6"/>
        <v>435</v>
      </c>
      <c r="J30">
        <f t="shared" si="6"/>
        <v>296</v>
      </c>
    </row>
    <row r="31" spans="1:16" x14ac:dyDescent="0.2">
      <c r="B31" t="s">
        <v>111</v>
      </c>
      <c r="C31">
        <f t="shared" ref="C31:J31" si="7">C29-C27</f>
        <v>664</v>
      </c>
      <c r="D31">
        <f t="shared" si="7"/>
        <v>824</v>
      </c>
      <c r="E31">
        <f t="shared" si="7"/>
        <v>710</v>
      </c>
      <c r="F31">
        <f t="shared" si="7"/>
        <v>554</v>
      </c>
      <c r="G31">
        <f t="shared" si="7"/>
        <v>1092</v>
      </c>
      <c r="H31">
        <f t="shared" si="7"/>
        <v>1058</v>
      </c>
      <c r="I31">
        <f t="shared" si="7"/>
        <v>297</v>
      </c>
      <c r="J31">
        <f t="shared" si="7"/>
        <v>231</v>
      </c>
      <c r="N31" s="19" t="s">
        <v>5</v>
      </c>
      <c r="O31" s="19">
        <f>AVERAGE(C32:J32)</f>
        <v>0.71607294884329309</v>
      </c>
      <c r="P31" s="19">
        <f>1-O31</f>
        <v>0.28392705115670691</v>
      </c>
    </row>
    <row r="32" spans="1:16" x14ac:dyDescent="0.2">
      <c r="B32" t="s">
        <v>25</v>
      </c>
      <c r="C32">
        <f t="shared" ref="C32:J32" si="8">C31/C30</f>
        <v>0.71321160042964549</v>
      </c>
      <c r="D32">
        <f t="shared" si="8"/>
        <v>0.88222698072805139</v>
      </c>
      <c r="E32">
        <f t="shared" si="8"/>
        <v>0.72745901639344257</v>
      </c>
      <c r="F32">
        <f t="shared" si="8"/>
        <v>0.60679079956188386</v>
      </c>
      <c r="G32">
        <f t="shared" si="8"/>
        <v>0.50068775790921594</v>
      </c>
      <c r="H32">
        <f t="shared" si="8"/>
        <v>0.835043409629045</v>
      </c>
      <c r="I32">
        <f t="shared" si="8"/>
        <v>0.6827586206896552</v>
      </c>
      <c r="J32">
        <f t="shared" si="8"/>
        <v>0.78040540540540537</v>
      </c>
      <c r="N32" t="s">
        <v>6</v>
      </c>
      <c r="O32">
        <f>STDEV(C32:J32)</f>
        <v>0.12275459883910889</v>
      </c>
    </row>
    <row r="33" spans="1:16" x14ac:dyDescent="0.2">
      <c r="N33" t="s">
        <v>9</v>
      </c>
      <c r="O33">
        <f>O32/SQRT(8)</f>
        <v>4.3400304630484089E-2</v>
      </c>
    </row>
    <row r="34" spans="1:16" x14ac:dyDescent="0.2">
      <c r="A34" t="s">
        <v>121</v>
      </c>
      <c r="B34" t="s">
        <v>122</v>
      </c>
    </row>
    <row r="35" spans="1:16" x14ac:dyDescent="0.2">
      <c r="B35" t="s">
        <v>99</v>
      </c>
      <c r="C35" t="s">
        <v>123</v>
      </c>
      <c r="D35" t="s">
        <v>124</v>
      </c>
      <c r="E35" t="s">
        <v>125</v>
      </c>
      <c r="F35" t="s">
        <v>126</v>
      </c>
      <c r="G35" t="s">
        <v>127</v>
      </c>
      <c r="H35" t="s">
        <v>128</v>
      </c>
      <c r="I35" t="s">
        <v>129</v>
      </c>
      <c r="J35" t="s">
        <v>130</v>
      </c>
    </row>
    <row r="36" spans="1:16" x14ac:dyDescent="0.2">
      <c r="B36" t="s">
        <v>107</v>
      </c>
      <c r="C36">
        <v>21</v>
      </c>
      <c r="D36">
        <v>22</v>
      </c>
      <c r="E36">
        <v>11</v>
      </c>
      <c r="F36">
        <v>12</v>
      </c>
      <c r="G36">
        <v>6</v>
      </c>
      <c r="H36">
        <v>24</v>
      </c>
      <c r="I36">
        <v>99</v>
      </c>
      <c r="J36">
        <v>133</v>
      </c>
    </row>
    <row r="37" spans="1:16" x14ac:dyDescent="0.2">
      <c r="B37" t="s">
        <v>108</v>
      </c>
      <c r="C37">
        <v>883</v>
      </c>
      <c r="D37">
        <v>156</v>
      </c>
      <c r="E37">
        <v>1440</v>
      </c>
      <c r="F37">
        <v>913</v>
      </c>
      <c r="G37">
        <v>320</v>
      </c>
      <c r="H37">
        <v>754</v>
      </c>
      <c r="I37">
        <v>1007</v>
      </c>
      <c r="J37">
        <v>1899</v>
      </c>
    </row>
    <row r="38" spans="1:16" x14ac:dyDescent="0.2">
      <c r="B38" t="s">
        <v>109</v>
      </c>
      <c r="C38">
        <v>658</v>
      </c>
      <c r="D38">
        <v>110</v>
      </c>
      <c r="E38">
        <v>958</v>
      </c>
      <c r="F38">
        <v>590</v>
      </c>
      <c r="G38">
        <v>188</v>
      </c>
      <c r="H38">
        <v>629</v>
      </c>
      <c r="I38">
        <v>843</v>
      </c>
      <c r="J38">
        <v>1225</v>
      </c>
    </row>
    <row r="39" spans="1:16" x14ac:dyDescent="0.2">
      <c r="B39" t="s">
        <v>110</v>
      </c>
      <c r="C39">
        <f t="shared" ref="C39:J39" si="9">C37-C36</f>
        <v>862</v>
      </c>
      <c r="D39">
        <f t="shared" si="9"/>
        <v>134</v>
      </c>
      <c r="E39">
        <f t="shared" si="9"/>
        <v>1429</v>
      </c>
      <c r="F39">
        <f t="shared" si="9"/>
        <v>901</v>
      </c>
      <c r="G39">
        <f t="shared" si="9"/>
        <v>314</v>
      </c>
      <c r="H39">
        <f t="shared" si="9"/>
        <v>730</v>
      </c>
      <c r="I39">
        <f t="shared" si="9"/>
        <v>908</v>
      </c>
      <c r="J39">
        <f t="shared" si="9"/>
        <v>1766</v>
      </c>
    </row>
    <row r="40" spans="1:16" x14ac:dyDescent="0.2">
      <c r="B40" t="s">
        <v>111</v>
      </c>
      <c r="C40">
        <f t="shared" ref="C40:J40" si="10">C38-C36</f>
        <v>637</v>
      </c>
      <c r="D40">
        <f t="shared" si="10"/>
        <v>88</v>
      </c>
      <c r="E40">
        <f t="shared" si="10"/>
        <v>947</v>
      </c>
      <c r="F40">
        <f t="shared" si="10"/>
        <v>578</v>
      </c>
      <c r="G40">
        <f t="shared" si="10"/>
        <v>182</v>
      </c>
      <c r="H40">
        <f t="shared" si="10"/>
        <v>605</v>
      </c>
      <c r="I40">
        <f t="shared" si="10"/>
        <v>744</v>
      </c>
      <c r="J40">
        <f t="shared" si="10"/>
        <v>1092</v>
      </c>
    </row>
    <row r="41" spans="1:16" x14ac:dyDescent="0.2">
      <c r="B41" t="s">
        <v>25</v>
      </c>
      <c r="C41">
        <f t="shared" ref="C41:J41" si="11">C40/C39</f>
        <v>0.73897911832946639</v>
      </c>
      <c r="D41">
        <f t="shared" si="11"/>
        <v>0.65671641791044777</v>
      </c>
      <c r="E41">
        <f t="shared" si="11"/>
        <v>0.66270118964310709</v>
      </c>
      <c r="F41">
        <f t="shared" si="11"/>
        <v>0.64150943396226412</v>
      </c>
      <c r="G41">
        <f>G40/G39</f>
        <v>0.57961783439490444</v>
      </c>
      <c r="H41">
        <f t="shared" si="11"/>
        <v>0.82876712328767121</v>
      </c>
      <c r="I41">
        <f t="shared" si="11"/>
        <v>0.81938325991189431</v>
      </c>
      <c r="J41">
        <f t="shared" si="11"/>
        <v>0.61834654586636462</v>
      </c>
      <c r="N41" t="s">
        <v>5</v>
      </c>
      <c r="O41">
        <f>AVERAGE(C41:J41)</f>
        <v>0.69325261541326488</v>
      </c>
      <c r="P41">
        <f>1-O41</f>
        <v>0.30674738458673512</v>
      </c>
    </row>
    <row r="42" spans="1:16" x14ac:dyDescent="0.2">
      <c r="N42" t="s">
        <v>6</v>
      </c>
      <c r="O42">
        <f>STDEV(C41:J41)</f>
        <v>9.2453430190795882E-2</v>
      </c>
    </row>
    <row r="43" spans="1:16" x14ac:dyDescent="0.2">
      <c r="A43" t="s">
        <v>131</v>
      </c>
      <c r="B43" t="s">
        <v>132</v>
      </c>
      <c r="N43" t="s">
        <v>9</v>
      </c>
      <c r="O43">
        <f>O42/SQRT(8)</f>
        <v>3.2687223715934424E-2</v>
      </c>
    </row>
    <row r="44" spans="1:16" x14ac:dyDescent="0.2">
      <c r="B44" t="s">
        <v>99</v>
      </c>
      <c r="C44" t="s">
        <v>133</v>
      </c>
      <c r="D44" t="s">
        <v>134</v>
      </c>
      <c r="E44" t="s">
        <v>135</v>
      </c>
      <c r="F44" t="s">
        <v>136</v>
      </c>
      <c r="G44" t="s">
        <v>137</v>
      </c>
      <c r="H44" t="s">
        <v>138</v>
      </c>
      <c r="I44" t="s">
        <v>139</v>
      </c>
      <c r="J44" t="s">
        <v>140</v>
      </c>
    </row>
    <row r="45" spans="1:16" x14ac:dyDescent="0.2">
      <c r="B45" t="s">
        <v>107</v>
      </c>
      <c r="C45">
        <v>24</v>
      </c>
      <c r="D45">
        <v>57</v>
      </c>
      <c r="E45">
        <v>22</v>
      </c>
      <c r="F45">
        <v>5</v>
      </c>
      <c r="G45">
        <v>10</v>
      </c>
      <c r="H45">
        <v>31</v>
      </c>
      <c r="I45">
        <v>12</v>
      </c>
      <c r="J45">
        <v>4</v>
      </c>
    </row>
    <row r="46" spans="1:16" x14ac:dyDescent="0.2">
      <c r="B46" t="s">
        <v>108</v>
      </c>
      <c r="C46">
        <v>702</v>
      </c>
      <c r="D46">
        <v>2040</v>
      </c>
      <c r="E46">
        <v>1100</v>
      </c>
      <c r="F46">
        <v>421</v>
      </c>
      <c r="G46">
        <v>647</v>
      </c>
      <c r="H46">
        <v>978</v>
      </c>
      <c r="I46">
        <v>1582</v>
      </c>
      <c r="J46">
        <v>848</v>
      </c>
    </row>
    <row r="47" spans="1:16" x14ac:dyDescent="0.2">
      <c r="B47" t="s">
        <v>109</v>
      </c>
      <c r="C47">
        <v>331</v>
      </c>
      <c r="D47">
        <v>942</v>
      </c>
      <c r="E47">
        <v>595</v>
      </c>
      <c r="F47">
        <v>246</v>
      </c>
      <c r="G47">
        <v>542</v>
      </c>
      <c r="H47">
        <v>429</v>
      </c>
      <c r="I47">
        <v>1403</v>
      </c>
      <c r="J47">
        <v>769</v>
      </c>
    </row>
    <row r="48" spans="1:16" x14ac:dyDescent="0.2">
      <c r="B48" t="s">
        <v>110</v>
      </c>
      <c r="C48">
        <f>C46-C45</f>
        <v>678</v>
      </c>
      <c r="D48">
        <f t="shared" ref="D48:J48" si="12">D46-D45</f>
        <v>1983</v>
      </c>
      <c r="E48">
        <f t="shared" si="12"/>
        <v>1078</v>
      </c>
      <c r="F48">
        <f t="shared" si="12"/>
        <v>416</v>
      </c>
      <c r="G48">
        <f t="shared" si="12"/>
        <v>637</v>
      </c>
      <c r="H48">
        <f t="shared" si="12"/>
        <v>947</v>
      </c>
      <c r="I48">
        <f t="shared" si="12"/>
        <v>1570</v>
      </c>
      <c r="J48">
        <f t="shared" si="12"/>
        <v>844</v>
      </c>
    </row>
    <row r="49" spans="1:16" x14ac:dyDescent="0.2">
      <c r="B49" t="s">
        <v>111</v>
      </c>
      <c r="C49">
        <f>C47-C45</f>
        <v>307</v>
      </c>
      <c r="D49">
        <f t="shared" ref="D49:J49" si="13">D47-D45</f>
        <v>885</v>
      </c>
      <c r="E49">
        <f t="shared" si="13"/>
        <v>573</v>
      </c>
      <c r="F49">
        <f t="shared" si="13"/>
        <v>241</v>
      </c>
      <c r="G49">
        <f t="shared" si="13"/>
        <v>532</v>
      </c>
      <c r="H49">
        <f t="shared" si="13"/>
        <v>398</v>
      </c>
      <c r="I49">
        <f t="shared" si="13"/>
        <v>1391</v>
      </c>
      <c r="J49">
        <f t="shared" si="13"/>
        <v>765</v>
      </c>
    </row>
    <row r="50" spans="1:16" x14ac:dyDescent="0.2">
      <c r="B50" t="s">
        <v>25</v>
      </c>
      <c r="C50">
        <f>C49/C48</f>
        <v>0.4528023598820059</v>
      </c>
      <c r="D50">
        <f t="shared" ref="D50:H50" si="14">D49/D48</f>
        <v>0.44629349470499241</v>
      </c>
      <c r="E50">
        <f t="shared" si="14"/>
        <v>0.53153988868274582</v>
      </c>
      <c r="F50">
        <f t="shared" si="14"/>
        <v>0.57932692307692313</v>
      </c>
      <c r="G50">
        <f>G49/G48</f>
        <v>0.8351648351648352</v>
      </c>
      <c r="H50">
        <f t="shared" si="14"/>
        <v>0.42027455121436114</v>
      </c>
      <c r="I50">
        <f>I49/I48</f>
        <v>0.88598726114649684</v>
      </c>
      <c r="J50">
        <f>J49/J48</f>
        <v>0.90639810426540279</v>
      </c>
      <c r="N50" s="19" t="s">
        <v>5</v>
      </c>
      <c r="O50" s="19">
        <f>AVERAGE(C50:J50)</f>
        <v>0.63222342726722047</v>
      </c>
      <c r="P50" s="19">
        <f>1-O50</f>
        <v>0.36777657273277953</v>
      </c>
    </row>
    <row r="51" spans="1:16" x14ac:dyDescent="0.2">
      <c r="N51" t="s">
        <v>6</v>
      </c>
      <c r="O51">
        <f>STDEV(C50:J50)</f>
        <v>0.20886511448211612</v>
      </c>
    </row>
    <row r="52" spans="1:16" x14ac:dyDescent="0.2">
      <c r="A52" t="s">
        <v>141</v>
      </c>
      <c r="B52" t="s">
        <v>142</v>
      </c>
      <c r="N52" t="s">
        <v>9</v>
      </c>
      <c r="O52">
        <f>O51/SQRT(8)</f>
        <v>7.3844969401804433E-2</v>
      </c>
    </row>
    <row r="53" spans="1:16" x14ac:dyDescent="0.2">
      <c r="B53" t="s">
        <v>99</v>
      </c>
      <c r="C53" t="s">
        <v>143</v>
      </c>
      <c r="D53" t="s">
        <v>144</v>
      </c>
      <c r="E53" t="s">
        <v>145</v>
      </c>
      <c r="F53" t="s">
        <v>146</v>
      </c>
      <c r="G53" t="s">
        <v>147</v>
      </c>
      <c r="H53" t="s">
        <v>148</v>
      </c>
      <c r="I53" t="s">
        <v>149</v>
      </c>
      <c r="J53" t="s">
        <v>150</v>
      </c>
      <c r="K53" t="s">
        <v>151</v>
      </c>
      <c r="L53" t="s">
        <v>152</v>
      </c>
    </row>
    <row r="54" spans="1:16" x14ac:dyDescent="0.2">
      <c r="B54" t="s">
        <v>107</v>
      </c>
      <c r="C54">
        <v>32</v>
      </c>
      <c r="D54">
        <v>28</v>
      </c>
      <c r="E54">
        <v>25</v>
      </c>
      <c r="F54">
        <v>3</v>
      </c>
      <c r="G54">
        <v>11</v>
      </c>
      <c r="H54">
        <v>22</v>
      </c>
      <c r="I54">
        <v>9</v>
      </c>
      <c r="J54">
        <v>24</v>
      </c>
      <c r="K54">
        <v>5</v>
      </c>
      <c r="L54">
        <v>12</v>
      </c>
    </row>
    <row r="55" spans="1:16" x14ac:dyDescent="0.2">
      <c r="B55" t="s">
        <v>108</v>
      </c>
      <c r="C55">
        <v>1160</v>
      </c>
      <c r="D55">
        <v>881</v>
      </c>
      <c r="E55">
        <v>1210</v>
      </c>
      <c r="F55">
        <v>259</v>
      </c>
      <c r="G55">
        <v>323</v>
      </c>
      <c r="H55">
        <v>655</v>
      </c>
      <c r="I55">
        <v>904</v>
      </c>
      <c r="J55">
        <v>1719</v>
      </c>
      <c r="K55">
        <v>855</v>
      </c>
      <c r="L55">
        <v>825</v>
      </c>
    </row>
    <row r="56" spans="1:16" x14ac:dyDescent="0.2">
      <c r="B56" t="s">
        <v>109</v>
      </c>
      <c r="C56">
        <v>946</v>
      </c>
      <c r="D56">
        <v>536</v>
      </c>
      <c r="E56">
        <v>1000</v>
      </c>
      <c r="F56">
        <v>169</v>
      </c>
      <c r="G56">
        <v>197</v>
      </c>
      <c r="H56">
        <v>463</v>
      </c>
      <c r="I56">
        <v>700</v>
      </c>
      <c r="J56">
        <v>828</v>
      </c>
      <c r="K56">
        <v>580</v>
      </c>
      <c r="L56">
        <v>703</v>
      </c>
    </row>
    <row r="57" spans="1:16" x14ac:dyDescent="0.2">
      <c r="B57" t="s">
        <v>110</v>
      </c>
      <c r="C57">
        <f>C55-C54</f>
        <v>1128</v>
      </c>
      <c r="D57">
        <f t="shared" ref="D57:L57" si="15">D55-D54</f>
        <v>853</v>
      </c>
      <c r="E57">
        <f t="shared" si="15"/>
        <v>1185</v>
      </c>
      <c r="F57">
        <f t="shared" si="15"/>
        <v>256</v>
      </c>
      <c r="G57">
        <f t="shared" si="15"/>
        <v>312</v>
      </c>
      <c r="H57">
        <f t="shared" si="15"/>
        <v>633</v>
      </c>
      <c r="I57">
        <f t="shared" si="15"/>
        <v>895</v>
      </c>
      <c r="J57">
        <f t="shared" si="15"/>
        <v>1695</v>
      </c>
      <c r="K57">
        <f t="shared" si="15"/>
        <v>850</v>
      </c>
      <c r="L57">
        <f t="shared" si="15"/>
        <v>813</v>
      </c>
    </row>
    <row r="58" spans="1:16" x14ac:dyDescent="0.2">
      <c r="B58" t="s">
        <v>111</v>
      </c>
      <c r="C58">
        <f>C56-C54</f>
        <v>914</v>
      </c>
      <c r="D58">
        <f t="shared" ref="D58:L58" si="16">D56-D54</f>
        <v>508</v>
      </c>
      <c r="E58">
        <f t="shared" si="16"/>
        <v>975</v>
      </c>
      <c r="F58">
        <f t="shared" si="16"/>
        <v>166</v>
      </c>
      <c r="G58">
        <f t="shared" si="16"/>
        <v>186</v>
      </c>
      <c r="H58">
        <f t="shared" si="16"/>
        <v>441</v>
      </c>
      <c r="I58">
        <f t="shared" si="16"/>
        <v>691</v>
      </c>
      <c r="J58">
        <f t="shared" si="16"/>
        <v>804</v>
      </c>
      <c r="K58">
        <f t="shared" si="16"/>
        <v>575</v>
      </c>
      <c r="L58">
        <f t="shared" si="16"/>
        <v>691</v>
      </c>
    </row>
    <row r="59" spans="1:16" x14ac:dyDescent="0.2">
      <c r="B59" t="s">
        <v>25</v>
      </c>
      <c r="C59">
        <f>C58/C57</f>
        <v>0.81028368794326244</v>
      </c>
      <c r="D59">
        <f t="shared" ref="D59:K59" si="17">D58/D57</f>
        <v>0.59554513481828841</v>
      </c>
      <c r="E59">
        <f>E58/E57</f>
        <v>0.82278481012658233</v>
      </c>
      <c r="F59">
        <f t="shared" si="17"/>
        <v>0.6484375</v>
      </c>
      <c r="G59">
        <f t="shared" si="17"/>
        <v>0.59615384615384615</v>
      </c>
      <c r="H59">
        <f t="shared" si="17"/>
        <v>0.69668246445497628</v>
      </c>
      <c r="I59">
        <f t="shared" si="17"/>
        <v>0.77206703910614527</v>
      </c>
      <c r="J59">
        <f t="shared" si="17"/>
        <v>0.4743362831858407</v>
      </c>
      <c r="K59">
        <f t="shared" si="17"/>
        <v>0.67647058823529416</v>
      </c>
      <c r="L59">
        <f>L58/L57</f>
        <v>0.84993849938499388</v>
      </c>
      <c r="N59" t="s">
        <v>5</v>
      </c>
      <c r="O59">
        <f>AVERAGE(C59:L59)</f>
        <v>0.6942699853409231</v>
      </c>
      <c r="P59">
        <f>1-O59</f>
        <v>0.3057300146590769</v>
      </c>
    </row>
    <row r="60" spans="1:16" x14ac:dyDescent="0.2">
      <c r="N60" t="s">
        <v>6</v>
      </c>
      <c r="O60">
        <f>STDEV(C59:L59)</f>
        <v>0.1203826162926125</v>
      </c>
    </row>
    <row r="61" spans="1:16" x14ac:dyDescent="0.2">
      <c r="A61" t="s">
        <v>153</v>
      </c>
      <c r="B61" t="s">
        <v>154</v>
      </c>
      <c r="N61" t="s">
        <v>9</v>
      </c>
      <c r="O61">
        <f>O60/SQRT(10)</f>
        <v>3.8068325817475046E-2</v>
      </c>
    </row>
    <row r="62" spans="1:16" x14ac:dyDescent="0.2">
      <c r="B62" t="s">
        <v>99</v>
      </c>
      <c r="C62" t="s">
        <v>155</v>
      </c>
      <c r="D62" t="s">
        <v>156</v>
      </c>
      <c r="E62" t="s">
        <v>157</v>
      </c>
      <c r="F62" t="s">
        <v>158</v>
      </c>
      <c r="G62" t="s">
        <v>159</v>
      </c>
      <c r="H62" t="s">
        <v>160</v>
      </c>
      <c r="I62" t="s">
        <v>161</v>
      </c>
      <c r="J62" t="s">
        <v>162</v>
      </c>
      <c r="K62" t="s">
        <v>163</v>
      </c>
    </row>
    <row r="63" spans="1:16" x14ac:dyDescent="0.2">
      <c r="B63" t="s">
        <v>107</v>
      </c>
      <c r="C63">
        <v>17</v>
      </c>
      <c r="D63">
        <v>18</v>
      </c>
      <c r="E63">
        <v>24</v>
      </c>
      <c r="F63">
        <v>15</v>
      </c>
      <c r="G63">
        <v>30</v>
      </c>
      <c r="H63">
        <v>26</v>
      </c>
      <c r="I63">
        <v>26</v>
      </c>
      <c r="J63">
        <v>18</v>
      </c>
      <c r="K63">
        <v>6</v>
      </c>
    </row>
    <row r="64" spans="1:16" x14ac:dyDescent="0.2">
      <c r="B64" t="s">
        <v>108</v>
      </c>
      <c r="C64">
        <v>688</v>
      </c>
      <c r="D64">
        <v>502</v>
      </c>
      <c r="E64">
        <v>709</v>
      </c>
      <c r="F64">
        <v>960</v>
      </c>
      <c r="G64">
        <v>700</v>
      </c>
      <c r="H64">
        <v>514</v>
      </c>
      <c r="I64">
        <v>1849</v>
      </c>
      <c r="J64">
        <v>1706</v>
      </c>
      <c r="K64">
        <v>531</v>
      </c>
    </row>
    <row r="65" spans="1:16" x14ac:dyDescent="0.2">
      <c r="B65" t="s">
        <v>109</v>
      </c>
      <c r="C65">
        <v>426</v>
      </c>
      <c r="D65">
        <v>488</v>
      </c>
      <c r="E65">
        <v>451</v>
      </c>
      <c r="F65">
        <v>467</v>
      </c>
      <c r="G65">
        <v>617</v>
      </c>
      <c r="H65">
        <v>433</v>
      </c>
      <c r="I65">
        <v>777</v>
      </c>
      <c r="J65">
        <v>944</v>
      </c>
      <c r="K65">
        <v>151</v>
      </c>
    </row>
    <row r="66" spans="1:16" x14ac:dyDescent="0.2">
      <c r="B66" t="s">
        <v>110</v>
      </c>
      <c r="C66">
        <f>C64-C63</f>
        <v>671</v>
      </c>
      <c r="D66">
        <f t="shared" ref="D66:K66" si="18">D64-D63</f>
        <v>484</v>
      </c>
      <c r="E66">
        <f t="shared" si="18"/>
        <v>685</v>
      </c>
      <c r="F66">
        <f t="shared" si="18"/>
        <v>945</v>
      </c>
      <c r="G66">
        <f t="shared" si="18"/>
        <v>670</v>
      </c>
      <c r="H66">
        <f t="shared" si="18"/>
        <v>488</v>
      </c>
      <c r="I66">
        <f t="shared" si="18"/>
        <v>1823</v>
      </c>
      <c r="J66">
        <f t="shared" si="18"/>
        <v>1688</v>
      </c>
      <c r="K66">
        <f t="shared" si="18"/>
        <v>525</v>
      </c>
    </row>
    <row r="67" spans="1:16" x14ac:dyDescent="0.2">
      <c r="B67" t="s">
        <v>111</v>
      </c>
      <c r="C67">
        <f>C65-C63</f>
        <v>409</v>
      </c>
      <c r="D67">
        <f t="shared" ref="D67:J67" si="19">D65-D63</f>
        <v>470</v>
      </c>
      <c r="E67">
        <f t="shared" si="19"/>
        <v>427</v>
      </c>
      <c r="F67">
        <f t="shared" si="19"/>
        <v>452</v>
      </c>
      <c r="G67">
        <f t="shared" si="19"/>
        <v>587</v>
      </c>
      <c r="H67">
        <f t="shared" si="19"/>
        <v>407</v>
      </c>
      <c r="I67">
        <f t="shared" si="19"/>
        <v>751</v>
      </c>
      <c r="J67">
        <f t="shared" si="19"/>
        <v>926</v>
      </c>
      <c r="K67">
        <f>K65-K63</f>
        <v>145</v>
      </c>
    </row>
    <row r="68" spans="1:16" x14ac:dyDescent="0.2">
      <c r="B68" t="s">
        <v>25</v>
      </c>
      <c r="C68">
        <f>C67/C66</f>
        <v>0.60953800298062588</v>
      </c>
      <c r="D68">
        <f>D67/D66</f>
        <v>0.97107438016528924</v>
      </c>
      <c r="E68">
        <f t="shared" ref="E68:K68" si="20">E67/E66</f>
        <v>0.62335766423357664</v>
      </c>
      <c r="F68">
        <f t="shared" si="20"/>
        <v>0.47830687830687829</v>
      </c>
      <c r="G68">
        <f>G67/G66</f>
        <v>0.87611940298507462</v>
      </c>
      <c r="H68">
        <f>H67/H66</f>
        <v>0.83401639344262291</v>
      </c>
      <c r="I68">
        <f t="shared" si="20"/>
        <v>0.4119583104772353</v>
      </c>
      <c r="J68">
        <f t="shared" si="20"/>
        <v>0.54857819905213268</v>
      </c>
      <c r="K68">
        <f t="shared" si="20"/>
        <v>0.27619047619047621</v>
      </c>
      <c r="N68" s="19" t="s">
        <v>5</v>
      </c>
      <c r="O68" s="19">
        <f>AVERAGE(C68:K68)</f>
        <v>0.62545996753710131</v>
      </c>
      <c r="P68" s="19">
        <f>1-O68</f>
        <v>0.37454003246289869</v>
      </c>
    </row>
    <row r="69" spans="1:16" x14ac:dyDescent="0.2">
      <c r="N69" t="s">
        <v>6</v>
      </c>
      <c r="O69">
        <f>STDEV(C68:K68)</f>
        <v>0.22944774987037916</v>
      </c>
    </row>
    <row r="70" spans="1:16" x14ac:dyDescent="0.2">
      <c r="A70" t="s">
        <v>164</v>
      </c>
      <c r="B70" t="s">
        <v>165</v>
      </c>
      <c r="N70" t="s">
        <v>9</v>
      </c>
      <c r="O70">
        <f>O69/SQRT(9)</f>
        <v>7.6482583290126388E-2</v>
      </c>
    </row>
    <row r="71" spans="1:16" x14ac:dyDescent="0.2">
      <c r="B71" t="s">
        <v>99</v>
      </c>
      <c r="C71" t="s">
        <v>166</v>
      </c>
      <c r="D71" t="s">
        <v>167</v>
      </c>
      <c r="E71" t="s">
        <v>168</v>
      </c>
      <c r="F71" t="s">
        <v>169</v>
      </c>
      <c r="G71" t="s">
        <v>170</v>
      </c>
      <c r="H71" t="s">
        <v>171</v>
      </c>
      <c r="I71" t="s">
        <v>172</v>
      </c>
      <c r="J71" t="s">
        <v>173</v>
      </c>
      <c r="K71" t="s">
        <v>174</v>
      </c>
    </row>
    <row r="72" spans="1:16" x14ac:dyDescent="0.2">
      <c r="B72" t="s">
        <v>107</v>
      </c>
      <c r="C72">
        <v>6</v>
      </c>
      <c r="D72">
        <v>25</v>
      </c>
      <c r="E72">
        <v>35</v>
      </c>
      <c r="F72">
        <v>24</v>
      </c>
      <c r="G72">
        <v>11</v>
      </c>
      <c r="H72">
        <v>10</v>
      </c>
      <c r="I72">
        <v>6</v>
      </c>
      <c r="J72">
        <v>45</v>
      </c>
      <c r="K72">
        <v>68</v>
      </c>
    </row>
    <row r="73" spans="1:16" x14ac:dyDescent="0.2">
      <c r="B73" t="s">
        <v>108</v>
      </c>
      <c r="C73">
        <v>2740</v>
      </c>
      <c r="D73">
        <v>972</v>
      </c>
      <c r="E73">
        <v>1240</v>
      </c>
      <c r="F73">
        <v>1420</v>
      </c>
      <c r="G73">
        <v>413</v>
      </c>
      <c r="H73">
        <v>1738</v>
      </c>
      <c r="I73">
        <v>499</v>
      </c>
      <c r="J73">
        <v>664</v>
      </c>
      <c r="K73">
        <v>1456</v>
      </c>
    </row>
    <row r="74" spans="1:16" x14ac:dyDescent="0.2">
      <c r="B74" t="s">
        <v>109</v>
      </c>
      <c r="C74">
        <v>727</v>
      </c>
      <c r="D74">
        <v>742</v>
      </c>
      <c r="E74">
        <v>317</v>
      </c>
      <c r="F74">
        <v>540</v>
      </c>
      <c r="G74">
        <v>185</v>
      </c>
      <c r="H74">
        <v>1015</v>
      </c>
      <c r="I74">
        <v>243</v>
      </c>
      <c r="J74">
        <v>322</v>
      </c>
      <c r="K74">
        <v>1026</v>
      </c>
    </row>
    <row r="75" spans="1:16" x14ac:dyDescent="0.2">
      <c r="B75" t="s">
        <v>110</v>
      </c>
      <c r="C75">
        <f>C73-C72</f>
        <v>2734</v>
      </c>
      <c r="D75">
        <f t="shared" ref="D75:K75" si="21">D73-D72</f>
        <v>947</v>
      </c>
      <c r="E75">
        <f t="shared" si="21"/>
        <v>1205</v>
      </c>
      <c r="F75">
        <f t="shared" si="21"/>
        <v>1396</v>
      </c>
      <c r="G75">
        <f t="shared" si="21"/>
        <v>402</v>
      </c>
      <c r="H75">
        <f t="shared" si="21"/>
        <v>1728</v>
      </c>
      <c r="I75">
        <f t="shared" si="21"/>
        <v>493</v>
      </c>
      <c r="J75">
        <f t="shared" si="21"/>
        <v>619</v>
      </c>
      <c r="K75">
        <f t="shared" si="21"/>
        <v>1388</v>
      </c>
    </row>
    <row r="76" spans="1:16" x14ac:dyDescent="0.2">
      <c r="B76" t="s">
        <v>111</v>
      </c>
      <c r="C76">
        <f>C74-C72</f>
        <v>721</v>
      </c>
      <c r="D76">
        <f t="shared" ref="D76:K76" si="22">D74-D72</f>
        <v>717</v>
      </c>
      <c r="E76">
        <f t="shared" si="22"/>
        <v>282</v>
      </c>
      <c r="F76">
        <f t="shared" si="22"/>
        <v>516</v>
      </c>
      <c r="G76">
        <f t="shared" si="22"/>
        <v>174</v>
      </c>
      <c r="H76">
        <f t="shared" si="22"/>
        <v>1005</v>
      </c>
      <c r="I76">
        <f t="shared" si="22"/>
        <v>237</v>
      </c>
      <c r="J76">
        <f t="shared" si="22"/>
        <v>277</v>
      </c>
      <c r="K76">
        <f t="shared" si="22"/>
        <v>958</v>
      </c>
    </row>
    <row r="77" spans="1:16" x14ac:dyDescent="0.2">
      <c r="B77" t="s">
        <v>25</v>
      </c>
      <c r="C77">
        <f>C76/C75</f>
        <v>0.26371616678858817</v>
      </c>
      <c r="D77">
        <f>D76/D75</f>
        <v>0.75712777191129887</v>
      </c>
      <c r="E77">
        <f t="shared" ref="E77:K77" si="23">E76/E75</f>
        <v>0.23402489626556017</v>
      </c>
      <c r="F77">
        <f t="shared" si="23"/>
        <v>0.36962750716332377</v>
      </c>
      <c r="G77">
        <f t="shared" si="23"/>
        <v>0.43283582089552236</v>
      </c>
      <c r="H77">
        <f t="shared" si="23"/>
        <v>0.58159722222222221</v>
      </c>
      <c r="I77">
        <f t="shared" si="23"/>
        <v>0.48073022312373226</v>
      </c>
      <c r="J77">
        <f t="shared" si="23"/>
        <v>0.44749596122778673</v>
      </c>
      <c r="K77">
        <f t="shared" si="23"/>
        <v>0.69020172910662825</v>
      </c>
      <c r="N77" t="s">
        <v>5</v>
      </c>
      <c r="O77">
        <f>AVERAGE(C77:K77)</f>
        <v>0.47303969985607364</v>
      </c>
      <c r="P77">
        <f>1-O77</f>
        <v>0.52696030014392636</v>
      </c>
    </row>
    <row r="78" spans="1:16" x14ac:dyDescent="0.2">
      <c r="N78" t="s">
        <v>6</v>
      </c>
      <c r="O78">
        <f>STDEV(C77:K77)</f>
        <v>0.17805076289434085</v>
      </c>
    </row>
    <row r="79" spans="1:16" x14ac:dyDescent="0.2">
      <c r="A79" t="s">
        <v>175</v>
      </c>
      <c r="B79" t="s">
        <v>176</v>
      </c>
      <c r="N79" t="s">
        <v>9</v>
      </c>
      <c r="O79">
        <f>O78/SQRT(9)</f>
        <v>5.9350254298113615E-2</v>
      </c>
    </row>
    <row r="80" spans="1:16" x14ac:dyDescent="0.2">
      <c r="B80" t="s">
        <v>99</v>
      </c>
      <c r="C80" t="s">
        <v>177</v>
      </c>
      <c r="D80" t="s">
        <v>178</v>
      </c>
      <c r="E80" t="s">
        <v>179</v>
      </c>
      <c r="F80" t="s">
        <v>180</v>
      </c>
      <c r="G80" t="s">
        <v>181</v>
      </c>
      <c r="H80" t="s">
        <v>182</v>
      </c>
      <c r="I80" t="s">
        <v>183</v>
      </c>
      <c r="J80" t="s">
        <v>184</v>
      </c>
      <c r="K80" t="s">
        <v>185</v>
      </c>
    </row>
    <row r="81" spans="1:16" x14ac:dyDescent="0.2">
      <c r="B81" t="s">
        <v>107</v>
      </c>
      <c r="C81">
        <v>13</v>
      </c>
      <c r="D81">
        <v>9</v>
      </c>
      <c r="E81">
        <v>18</v>
      </c>
      <c r="F81">
        <v>12</v>
      </c>
      <c r="G81">
        <v>14</v>
      </c>
      <c r="H81">
        <v>42</v>
      </c>
      <c r="I81">
        <v>27</v>
      </c>
      <c r="J81">
        <v>4</v>
      </c>
      <c r="K81">
        <v>12</v>
      </c>
    </row>
    <row r="82" spans="1:16" x14ac:dyDescent="0.2">
      <c r="B82" t="s">
        <v>108</v>
      </c>
      <c r="C82">
        <v>950</v>
      </c>
      <c r="D82">
        <v>870</v>
      </c>
      <c r="E82">
        <v>1300</v>
      </c>
      <c r="F82">
        <v>1880</v>
      </c>
      <c r="G82">
        <v>2558</v>
      </c>
      <c r="H82">
        <v>1152</v>
      </c>
      <c r="I82">
        <v>1867</v>
      </c>
      <c r="J82">
        <v>802</v>
      </c>
      <c r="K82">
        <v>585</v>
      </c>
    </row>
    <row r="83" spans="1:16" x14ac:dyDescent="0.2">
      <c r="B83" t="s">
        <v>109</v>
      </c>
      <c r="C83">
        <v>208</v>
      </c>
      <c r="D83">
        <v>192</v>
      </c>
      <c r="E83">
        <v>732</v>
      </c>
      <c r="F83">
        <v>542</v>
      </c>
      <c r="G83">
        <v>2009</v>
      </c>
      <c r="H83">
        <v>600</v>
      </c>
      <c r="I83">
        <v>1185</v>
      </c>
      <c r="J83">
        <v>568</v>
      </c>
      <c r="K83">
        <v>299</v>
      </c>
    </row>
    <row r="84" spans="1:16" x14ac:dyDescent="0.2">
      <c r="B84" t="s">
        <v>110</v>
      </c>
      <c r="C84">
        <f>C82-C81</f>
        <v>937</v>
      </c>
      <c r="D84">
        <f t="shared" ref="D84:K84" si="24">D82-D81</f>
        <v>861</v>
      </c>
      <c r="E84">
        <f t="shared" si="24"/>
        <v>1282</v>
      </c>
      <c r="F84">
        <f t="shared" si="24"/>
        <v>1868</v>
      </c>
      <c r="G84">
        <f t="shared" si="24"/>
        <v>2544</v>
      </c>
      <c r="H84">
        <f t="shared" si="24"/>
        <v>1110</v>
      </c>
      <c r="I84">
        <f t="shared" si="24"/>
        <v>1840</v>
      </c>
      <c r="J84">
        <f t="shared" si="24"/>
        <v>798</v>
      </c>
      <c r="K84">
        <f t="shared" si="24"/>
        <v>573</v>
      </c>
    </row>
    <row r="85" spans="1:16" x14ac:dyDescent="0.2">
      <c r="B85" t="s">
        <v>111</v>
      </c>
      <c r="C85">
        <f>C83-C81</f>
        <v>195</v>
      </c>
      <c r="D85">
        <f t="shared" ref="D85:K85" si="25">D83-D81</f>
        <v>183</v>
      </c>
      <c r="E85">
        <f t="shared" si="25"/>
        <v>714</v>
      </c>
      <c r="F85">
        <f t="shared" si="25"/>
        <v>530</v>
      </c>
      <c r="G85">
        <f t="shared" si="25"/>
        <v>1995</v>
      </c>
      <c r="H85">
        <f t="shared" si="25"/>
        <v>558</v>
      </c>
      <c r="I85">
        <f t="shared" si="25"/>
        <v>1158</v>
      </c>
      <c r="J85">
        <f t="shared" si="25"/>
        <v>564</v>
      </c>
      <c r="K85">
        <f t="shared" si="25"/>
        <v>287</v>
      </c>
    </row>
    <row r="86" spans="1:16" x14ac:dyDescent="0.2">
      <c r="B86" t="s">
        <v>25</v>
      </c>
      <c r="C86">
        <f>C85/C84</f>
        <v>0.20811099252934898</v>
      </c>
      <c r="D86">
        <f t="shared" ref="D86:K86" si="26">D85/D84</f>
        <v>0.21254355400696864</v>
      </c>
      <c r="E86">
        <f t="shared" si="26"/>
        <v>0.5569422776911076</v>
      </c>
      <c r="F86">
        <f t="shared" si="26"/>
        <v>0.28372591006423981</v>
      </c>
      <c r="G86">
        <f>G85/G84</f>
        <v>0.78419811320754718</v>
      </c>
      <c r="H86">
        <f t="shared" si="26"/>
        <v>0.50270270270270268</v>
      </c>
      <c r="I86">
        <f>I85/I84</f>
        <v>0.6293478260869565</v>
      </c>
      <c r="J86">
        <f>J85/J84</f>
        <v>0.70676691729323304</v>
      </c>
      <c r="K86">
        <f t="shared" si="26"/>
        <v>0.50087260034904013</v>
      </c>
      <c r="N86" s="19" t="s">
        <v>5</v>
      </c>
      <c r="O86" s="19">
        <f>AVERAGE(C86:K86)</f>
        <v>0.48724565488123833</v>
      </c>
      <c r="P86" s="19">
        <f>1-O86</f>
        <v>0.51275434511876172</v>
      </c>
    </row>
    <row r="87" spans="1:16" x14ac:dyDescent="0.2">
      <c r="N87" t="s">
        <v>6</v>
      </c>
      <c r="O87">
        <f>STDEV(C86:K86)</f>
        <v>0.21114074035493136</v>
      </c>
    </row>
    <row r="88" spans="1:16" x14ac:dyDescent="0.2">
      <c r="A88" t="s">
        <v>186</v>
      </c>
      <c r="B88" t="s">
        <v>187</v>
      </c>
      <c r="N88" t="s">
        <v>9</v>
      </c>
      <c r="O88">
        <f>O87/SQRT(9)</f>
        <v>7.0380246784977119E-2</v>
      </c>
    </row>
    <row r="89" spans="1:16" x14ac:dyDescent="0.2">
      <c r="B89" t="s">
        <v>99</v>
      </c>
      <c r="C89" t="s">
        <v>188</v>
      </c>
      <c r="D89" t="s">
        <v>189</v>
      </c>
      <c r="E89" t="s">
        <v>190</v>
      </c>
      <c r="F89" t="s">
        <v>191</v>
      </c>
      <c r="G89" t="s">
        <v>192</v>
      </c>
      <c r="H89" t="s">
        <v>193</v>
      </c>
      <c r="I89" t="s">
        <v>194</v>
      </c>
      <c r="J89" t="s">
        <v>195</v>
      </c>
      <c r="K89" t="s">
        <v>196</v>
      </c>
      <c r="L89" t="s">
        <v>197</v>
      </c>
    </row>
    <row r="90" spans="1:16" x14ac:dyDescent="0.2">
      <c r="B90" t="s">
        <v>107</v>
      </c>
      <c r="C90">
        <v>7</v>
      </c>
      <c r="D90">
        <v>8</v>
      </c>
      <c r="E90">
        <v>7</v>
      </c>
      <c r="F90">
        <v>10</v>
      </c>
      <c r="G90">
        <v>6</v>
      </c>
      <c r="H90">
        <v>11</v>
      </c>
      <c r="I90">
        <v>4</v>
      </c>
      <c r="J90">
        <v>7</v>
      </c>
      <c r="K90">
        <v>3</v>
      </c>
      <c r="L90">
        <v>14</v>
      </c>
    </row>
    <row r="91" spans="1:16" x14ac:dyDescent="0.2">
      <c r="B91" t="s">
        <v>108</v>
      </c>
      <c r="C91">
        <v>1300</v>
      </c>
      <c r="D91">
        <v>1940</v>
      </c>
      <c r="E91">
        <v>1600</v>
      </c>
      <c r="F91">
        <v>350</v>
      </c>
      <c r="G91">
        <v>1400</v>
      </c>
      <c r="H91">
        <v>1637</v>
      </c>
      <c r="I91">
        <v>703</v>
      </c>
      <c r="J91">
        <v>1447</v>
      </c>
      <c r="K91">
        <v>439</v>
      </c>
      <c r="L91">
        <v>919</v>
      </c>
    </row>
    <row r="92" spans="1:16" x14ac:dyDescent="0.2">
      <c r="B92" t="s">
        <v>109</v>
      </c>
      <c r="C92">
        <v>749</v>
      </c>
      <c r="D92">
        <v>766</v>
      </c>
      <c r="E92">
        <v>227</v>
      </c>
      <c r="F92">
        <v>53</v>
      </c>
      <c r="G92">
        <v>174</v>
      </c>
      <c r="H92">
        <v>538</v>
      </c>
      <c r="I92">
        <v>671</v>
      </c>
      <c r="J92">
        <v>450</v>
      </c>
      <c r="K92">
        <v>116</v>
      </c>
      <c r="L92">
        <v>187</v>
      </c>
    </row>
    <row r="93" spans="1:16" x14ac:dyDescent="0.2">
      <c r="B93" t="s">
        <v>110</v>
      </c>
      <c r="C93">
        <f>C91-C90</f>
        <v>1293</v>
      </c>
      <c r="D93">
        <f t="shared" ref="D93:L93" si="27">D91-D90</f>
        <v>1932</v>
      </c>
      <c r="E93">
        <f t="shared" si="27"/>
        <v>1593</v>
      </c>
      <c r="F93">
        <f t="shared" si="27"/>
        <v>340</v>
      </c>
      <c r="G93">
        <f t="shared" si="27"/>
        <v>1394</v>
      </c>
      <c r="H93">
        <f t="shared" si="27"/>
        <v>1626</v>
      </c>
      <c r="I93">
        <f t="shared" si="27"/>
        <v>699</v>
      </c>
      <c r="J93">
        <f t="shared" si="27"/>
        <v>1440</v>
      </c>
      <c r="K93">
        <f t="shared" si="27"/>
        <v>436</v>
      </c>
      <c r="L93">
        <f t="shared" si="27"/>
        <v>905</v>
      </c>
    </row>
    <row r="94" spans="1:16" x14ac:dyDescent="0.2">
      <c r="B94" t="s">
        <v>111</v>
      </c>
      <c r="C94">
        <f>C92-C90</f>
        <v>742</v>
      </c>
      <c r="D94">
        <f t="shared" ref="D94:L94" si="28">D92-D90</f>
        <v>758</v>
      </c>
      <c r="E94">
        <f t="shared" si="28"/>
        <v>220</v>
      </c>
      <c r="F94">
        <f t="shared" si="28"/>
        <v>43</v>
      </c>
      <c r="G94">
        <f t="shared" si="28"/>
        <v>168</v>
      </c>
      <c r="H94">
        <f t="shared" si="28"/>
        <v>527</v>
      </c>
      <c r="I94">
        <f t="shared" si="28"/>
        <v>667</v>
      </c>
      <c r="J94">
        <f t="shared" si="28"/>
        <v>443</v>
      </c>
      <c r="K94">
        <f t="shared" si="28"/>
        <v>113</v>
      </c>
      <c r="L94">
        <f t="shared" si="28"/>
        <v>173</v>
      </c>
      <c r="N94" t="s">
        <v>5</v>
      </c>
      <c r="O94">
        <f>AVERAGE(C95:L95)</f>
        <v>0.33875920576326235</v>
      </c>
      <c r="P94">
        <f>1-O94</f>
        <v>0.66124079423673765</v>
      </c>
    </row>
    <row r="95" spans="1:16" x14ac:dyDescent="0.2">
      <c r="B95" t="s">
        <v>25</v>
      </c>
      <c r="C95">
        <f>C94/C93</f>
        <v>0.57385924207269912</v>
      </c>
      <c r="D95">
        <f t="shared" ref="D95:L95" si="29">D94/D93</f>
        <v>0.39233954451345754</v>
      </c>
      <c r="E95">
        <f t="shared" si="29"/>
        <v>0.13810420590081607</v>
      </c>
      <c r="F95">
        <f t="shared" si="29"/>
        <v>0.12647058823529411</v>
      </c>
      <c r="G95">
        <f t="shared" si="29"/>
        <v>0.12051649928263988</v>
      </c>
      <c r="H95">
        <f t="shared" si="29"/>
        <v>0.32410824108241082</v>
      </c>
      <c r="I95">
        <f>I94/I93</f>
        <v>0.95422031473533619</v>
      </c>
      <c r="J95">
        <f t="shared" si="29"/>
        <v>0.30763888888888891</v>
      </c>
      <c r="K95">
        <f t="shared" si="29"/>
        <v>0.25917431192660551</v>
      </c>
      <c r="L95">
        <f t="shared" si="29"/>
        <v>0.19116022099447513</v>
      </c>
      <c r="N95" t="s">
        <v>6</v>
      </c>
      <c r="O95">
        <f>STDEV(C95:L95)</f>
        <v>0.25802591643828471</v>
      </c>
    </row>
    <row r="96" spans="1:16" x14ac:dyDescent="0.2">
      <c r="N96" t="s">
        <v>9</v>
      </c>
      <c r="O96">
        <f>O95/SQRT(10)</f>
        <v>8.1594959129726072E-2</v>
      </c>
    </row>
    <row r="97" spans="1:16" x14ac:dyDescent="0.2">
      <c r="A97" t="s">
        <v>198</v>
      </c>
      <c r="B97" t="s">
        <v>199</v>
      </c>
    </row>
    <row r="98" spans="1:16" x14ac:dyDescent="0.2">
      <c r="B98" t="s">
        <v>99</v>
      </c>
      <c r="C98" t="s">
        <v>200</v>
      </c>
      <c r="D98" t="s">
        <v>201</v>
      </c>
      <c r="E98" t="s">
        <v>202</v>
      </c>
      <c r="F98" t="s">
        <v>203</v>
      </c>
      <c r="G98" t="s">
        <v>204</v>
      </c>
      <c r="H98" t="s">
        <v>205</v>
      </c>
      <c r="I98" t="s">
        <v>206</v>
      </c>
      <c r="J98" t="s">
        <v>207</v>
      </c>
      <c r="K98" t="s">
        <v>208</v>
      </c>
      <c r="L98" t="s">
        <v>209</v>
      </c>
    </row>
    <row r="99" spans="1:16" x14ac:dyDescent="0.2">
      <c r="B99" t="s">
        <v>107</v>
      </c>
      <c r="C99">
        <v>59</v>
      </c>
      <c r="D99">
        <v>12</v>
      </c>
      <c r="E99">
        <v>6</v>
      </c>
      <c r="F99">
        <v>29</v>
      </c>
      <c r="G99">
        <v>10</v>
      </c>
      <c r="H99">
        <v>12</v>
      </c>
      <c r="I99">
        <v>10</v>
      </c>
      <c r="J99">
        <v>16</v>
      </c>
      <c r="K99">
        <v>5</v>
      </c>
      <c r="L99">
        <v>4</v>
      </c>
    </row>
    <row r="100" spans="1:16" x14ac:dyDescent="0.2">
      <c r="B100" t="s">
        <v>108</v>
      </c>
      <c r="C100">
        <v>924</v>
      </c>
      <c r="D100">
        <v>503</v>
      </c>
      <c r="E100">
        <v>164</v>
      </c>
      <c r="F100">
        <v>2060</v>
      </c>
      <c r="G100">
        <v>1415</v>
      </c>
      <c r="H100">
        <v>3020</v>
      </c>
      <c r="I100">
        <v>1649</v>
      </c>
      <c r="J100">
        <v>183</v>
      </c>
      <c r="K100">
        <v>922</v>
      </c>
      <c r="L100">
        <v>1711</v>
      </c>
    </row>
    <row r="101" spans="1:16" x14ac:dyDescent="0.2">
      <c r="B101" t="s">
        <v>109</v>
      </c>
      <c r="C101">
        <v>550</v>
      </c>
      <c r="D101">
        <v>176</v>
      </c>
      <c r="E101">
        <v>106</v>
      </c>
      <c r="F101">
        <v>1900</v>
      </c>
      <c r="G101">
        <v>361</v>
      </c>
      <c r="H101">
        <v>1374</v>
      </c>
      <c r="I101">
        <v>179</v>
      </c>
      <c r="J101">
        <v>59</v>
      </c>
      <c r="K101">
        <v>192</v>
      </c>
      <c r="L101">
        <v>971</v>
      </c>
    </row>
    <row r="102" spans="1:16" x14ac:dyDescent="0.2">
      <c r="B102" t="s">
        <v>110</v>
      </c>
      <c r="C102">
        <f t="shared" ref="C102:L102" si="30">C100-C99</f>
        <v>865</v>
      </c>
      <c r="D102">
        <f t="shared" si="30"/>
        <v>491</v>
      </c>
      <c r="E102">
        <f t="shared" si="30"/>
        <v>158</v>
      </c>
      <c r="F102">
        <f t="shared" si="30"/>
        <v>2031</v>
      </c>
      <c r="G102">
        <f t="shared" si="30"/>
        <v>1405</v>
      </c>
      <c r="H102">
        <f t="shared" si="30"/>
        <v>3008</v>
      </c>
      <c r="I102">
        <f t="shared" si="30"/>
        <v>1639</v>
      </c>
      <c r="J102">
        <f t="shared" si="30"/>
        <v>167</v>
      </c>
      <c r="K102">
        <f t="shared" si="30"/>
        <v>917</v>
      </c>
      <c r="L102">
        <f t="shared" si="30"/>
        <v>1707</v>
      </c>
    </row>
    <row r="103" spans="1:16" x14ac:dyDescent="0.2">
      <c r="B103" t="s">
        <v>111</v>
      </c>
      <c r="C103">
        <f t="shared" ref="C103:L103" si="31">C101-C99</f>
        <v>491</v>
      </c>
      <c r="D103">
        <f t="shared" si="31"/>
        <v>164</v>
      </c>
      <c r="E103">
        <f t="shared" si="31"/>
        <v>100</v>
      </c>
      <c r="F103">
        <f t="shared" si="31"/>
        <v>1871</v>
      </c>
      <c r="G103">
        <f t="shared" si="31"/>
        <v>351</v>
      </c>
      <c r="H103">
        <f t="shared" si="31"/>
        <v>1362</v>
      </c>
      <c r="I103">
        <f t="shared" si="31"/>
        <v>169</v>
      </c>
      <c r="J103">
        <f t="shared" si="31"/>
        <v>43</v>
      </c>
      <c r="K103">
        <f t="shared" si="31"/>
        <v>187</v>
      </c>
      <c r="L103">
        <f t="shared" si="31"/>
        <v>967</v>
      </c>
      <c r="N103" s="19" t="s">
        <v>5</v>
      </c>
      <c r="O103" s="19">
        <f>AVERAGE(C104:L104)</f>
        <v>0.42894028090559033</v>
      </c>
      <c r="P103" s="19">
        <f>1-O103</f>
        <v>0.57105971909440967</v>
      </c>
    </row>
    <row r="104" spans="1:16" x14ac:dyDescent="0.2">
      <c r="B104" t="s">
        <v>25</v>
      </c>
      <c r="C104">
        <f>C103/C102</f>
        <v>0.5676300578034682</v>
      </c>
      <c r="D104">
        <f t="shared" ref="D104:K104" si="32">D103/D102</f>
        <v>0.33401221995926678</v>
      </c>
      <c r="E104">
        <f>E103/E102</f>
        <v>0.63291139240506333</v>
      </c>
      <c r="F104">
        <f>F103/F102</f>
        <v>0.9212210733628754</v>
      </c>
      <c r="G104">
        <f t="shared" si="32"/>
        <v>0.24982206405693949</v>
      </c>
      <c r="H104">
        <f t="shared" si="32"/>
        <v>0.45279255319148937</v>
      </c>
      <c r="I104">
        <f t="shared" si="32"/>
        <v>0.10311165344722392</v>
      </c>
      <c r="J104">
        <f t="shared" si="32"/>
        <v>0.25748502994011974</v>
      </c>
      <c r="K104">
        <f t="shared" si="32"/>
        <v>0.2039258451472192</v>
      </c>
      <c r="L104">
        <f>L103/L102</f>
        <v>0.56649091974223786</v>
      </c>
      <c r="N104" t="s">
        <v>6</v>
      </c>
      <c r="O104">
        <f>STDEV(C104:L104)</f>
        <v>0.24719671036084687</v>
      </c>
    </row>
    <row r="105" spans="1:16" x14ac:dyDescent="0.2">
      <c r="N105" t="s">
        <v>9</v>
      </c>
      <c r="O105">
        <f>O104/SQRT(10)</f>
        <v>7.8170463484121933E-2</v>
      </c>
    </row>
    <row r="106" spans="1:16" x14ac:dyDescent="0.2">
      <c r="A106" t="s">
        <v>210</v>
      </c>
      <c r="B106" t="s">
        <v>211</v>
      </c>
    </row>
    <row r="107" spans="1:16" x14ac:dyDescent="0.2">
      <c r="B107" t="s">
        <v>99</v>
      </c>
      <c r="C107" t="s">
        <v>212</v>
      </c>
      <c r="D107" t="s">
        <v>213</v>
      </c>
      <c r="E107" t="s">
        <v>214</v>
      </c>
      <c r="F107" t="s">
        <v>215</v>
      </c>
    </row>
    <row r="108" spans="1:16" x14ac:dyDescent="0.2">
      <c r="B108" t="s">
        <v>20</v>
      </c>
      <c r="C108">
        <v>28</v>
      </c>
      <c r="D108">
        <v>44</v>
      </c>
      <c r="E108">
        <v>18</v>
      </c>
      <c r="F108">
        <v>33</v>
      </c>
    </row>
    <row r="109" spans="1:16" x14ac:dyDescent="0.2">
      <c r="B109" t="s">
        <v>216</v>
      </c>
      <c r="C109">
        <v>1256</v>
      </c>
      <c r="D109">
        <v>1465</v>
      </c>
      <c r="E109">
        <v>1735</v>
      </c>
      <c r="F109">
        <v>1515</v>
      </c>
    </row>
    <row r="110" spans="1:16" x14ac:dyDescent="0.2">
      <c r="B110" t="s">
        <v>217</v>
      </c>
      <c r="C110">
        <v>731</v>
      </c>
      <c r="D110">
        <v>750</v>
      </c>
      <c r="E110">
        <v>280</v>
      </c>
      <c r="F110">
        <v>441</v>
      </c>
    </row>
    <row r="111" spans="1:16" x14ac:dyDescent="0.2">
      <c r="B111" t="s">
        <v>218</v>
      </c>
      <c r="C111">
        <f>C109-C108</f>
        <v>1228</v>
      </c>
      <c r="D111">
        <f t="shared" ref="D111:F111" si="33">D109-D108</f>
        <v>1421</v>
      </c>
      <c r="E111">
        <f t="shared" si="33"/>
        <v>1717</v>
      </c>
      <c r="F111">
        <f t="shared" si="33"/>
        <v>1482</v>
      </c>
    </row>
    <row r="112" spans="1:16" x14ac:dyDescent="0.2">
      <c r="B112" t="s">
        <v>219</v>
      </c>
      <c r="C112">
        <f>C110-C108</f>
        <v>703</v>
      </c>
      <c r="D112">
        <f t="shared" ref="D112:F112" si="34">D110-D108</f>
        <v>706</v>
      </c>
      <c r="E112">
        <f t="shared" si="34"/>
        <v>262</v>
      </c>
      <c r="F112">
        <f t="shared" si="34"/>
        <v>408</v>
      </c>
      <c r="N112" t="s">
        <v>5</v>
      </c>
      <c r="O112">
        <f>AVERAGE(C113:F113)</f>
        <v>0.37430103989087993</v>
      </c>
      <c r="P112">
        <f>1-O112</f>
        <v>0.62569896010912007</v>
      </c>
    </row>
    <row r="113" spans="1:16" x14ac:dyDescent="0.2">
      <c r="B113" t="s">
        <v>25</v>
      </c>
      <c r="C113">
        <f>C112/C111</f>
        <v>0.57247557003257332</v>
      </c>
      <c r="D113">
        <f t="shared" ref="D113:F113" si="35">D112/D111</f>
        <v>0.49683321604503872</v>
      </c>
      <c r="E113">
        <f t="shared" si="35"/>
        <v>0.15259172976121141</v>
      </c>
      <c r="F113">
        <f t="shared" si="35"/>
        <v>0.27530364372469635</v>
      </c>
      <c r="N113" t="s">
        <v>6</v>
      </c>
      <c r="O113">
        <f>STDEV(C113:F113)</f>
        <v>0.19428739986234539</v>
      </c>
    </row>
    <row r="114" spans="1:16" x14ac:dyDescent="0.2">
      <c r="N114" t="s">
        <v>9</v>
      </c>
      <c r="O114">
        <f>O113/SQRT(4)</f>
        <v>9.7143699931172695E-2</v>
      </c>
    </row>
    <row r="116" spans="1:16" x14ac:dyDescent="0.2">
      <c r="A116" t="s">
        <v>220</v>
      </c>
      <c r="B116" t="s">
        <v>221</v>
      </c>
    </row>
    <row r="117" spans="1:16" x14ac:dyDescent="0.2">
      <c r="B117" t="s">
        <v>99</v>
      </c>
      <c r="C117" t="s">
        <v>222</v>
      </c>
      <c r="D117" t="s">
        <v>223</v>
      </c>
      <c r="E117" t="s">
        <v>224</v>
      </c>
      <c r="F117" t="s">
        <v>225</v>
      </c>
    </row>
    <row r="118" spans="1:16" x14ac:dyDescent="0.2">
      <c r="B118" t="s">
        <v>20</v>
      </c>
      <c r="C118">
        <v>113</v>
      </c>
      <c r="D118">
        <v>8</v>
      </c>
      <c r="E118">
        <v>26</v>
      </c>
      <c r="F118">
        <v>10</v>
      </c>
    </row>
    <row r="119" spans="1:16" x14ac:dyDescent="0.2">
      <c r="B119" t="s">
        <v>216</v>
      </c>
      <c r="C119" s="6">
        <v>6106</v>
      </c>
      <c r="D119">
        <v>3342</v>
      </c>
      <c r="E119">
        <v>83</v>
      </c>
      <c r="F119">
        <v>1595</v>
      </c>
    </row>
    <row r="120" spans="1:16" x14ac:dyDescent="0.2">
      <c r="B120" t="s">
        <v>217</v>
      </c>
      <c r="C120" s="6">
        <v>3103</v>
      </c>
      <c r="D120">
        <v>938</v>
      </c>
      <c r="E120">
        <v>63</v>
      </c>
      <c r="F120">
        <v>395</v>
      </c>
    </row>
    <row r="121" spans="1:16" x14ac:dyDescent="0.2">
      <c r="B121" t="s">
        <v>218</v>
      </c>
      <c r="C121">
        <f>C119-C118</f>
        <v>5993</v>
      </c>
      <c r="D121">
        <f t="shared" ref="D121:F121" si="36">D119-D118</f>
        <v>3334</v>
      </c>
      <c r="E121">
        <f t="shared" si="36"/>
        <v>57</v>
      </c>
      <c r="F121">
        <f t="shared" si="36"/>
        <v>1585</v>
      </c>
      <c r="N121" s="19" t="s">
        <v>5</v>
      </c>
      <c r="O121" s="19">
        <f>AVERAGE(C123:F123)</f>
        <v>0.4174711569196809</v>
      </c>
      <c r="P121" s="19">
        <f>1-O121</f>
        <v>0.58252884308031905</v>
      </c>
    </row>
    <row r="122" spans="1:16" x14ac:dyDescent="0.2">
      <c r="B122" t="s">
        <v>219</v>
      </c>
      <c r="C122">
        <f>C120-C118</f>
        <v>2990</v>
      </c>
      <c r="D122">
        <f t="shared" ref="D122:F122" si="37">D120-D118</f>
        <v>930</v>
      </c>
      <c r="E122">
        <f t="shared" si="37"/>
        <v>37</v>
      </c>
      <c r="F122">
        <f t="shared" si="37"/>
        <v>385</v>
      </c>
      <c r="N122" t="s">
        <v>6</v>
      </c>
      <c r="O122">
        <f>STDEV(C123:F123)</f>
        <v>0.19145032819206556</v>
      </c>
    </row>
    <row r="123" spans="1:16" x14ac:dyDescent="0.2">
      <c r="B123" t="s">
        <v>25</v>
      </c>
      <c r="C123">
        <f>C122/C121</f>
        <v>0.49891540130151846</v>
      </c>
      <c r="D123">
        <f t="shared" ref="D123:F123" si="38">D122/D121</f>
        <v>0.27894421115776846</v>
      </c>
      <c r="E123">
        <f t="shared" si="38"/>
        <v>0.64912280701754388</v>
      </c>
      <c r="F123">
        <f t="shared" si="38"/>
        <v>0.24290220820189273</v>
      </c>
      <c r="N123" t="s">
        <v>9</v>
      </c>
      <c r="O123">
        <f>O122/SQRT(4)</f>
        <v>9.572516409603278E-2</v>
      </c>
    </row>
    <row r="124" spans="1:16" x14ac:dyDescent="0.2">
      <c r="C12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DDBF-1242-7B4B-9563-CF94D084C057}">
  <dimension ref="A1:L59"/>
  <sheetViews>
    <sheetView tabSelected="1" workbookViewId="0">
      <selection activeCell="M6" sqref="M6"/>
    </sheetView>
  </sheetViews>
  <sheetFormatPr baseColWidth="10" defaultRowHeight="16" x14ac:dyDescent="0.2"/>
  <cols>
    <col min="10" max="10" width="17" bestFit="1" customWidth="1"/>
  </cols>
  <sheetData>
    <row r="1" spans="1:11" ht="19" x14ac:dyDescent="0.25">
      <c r="A1" s="1" t="s">
        <v>226</v>
      </c>
      <c r="D1" t="s">
        <v>227</v>
      </c>
      <c r="E1" t="s">
        <v>5</v>
      </c>
      <c r="F1" t="s">
        <v>6</v>
      </c>
      <c r="G1" t="s">
        <v>9</v>
      </c>
      <c r="J1" t="s">
        <v>259</v>
      </c>
      <c r="K1" t="s">
        <v>260</v>
      </c>
    </row>
    <row r="2" spans="1:11" x14ac:dyDescent="0.2">
      <c r="D2" t="s">
        <v>228</v>
      </c>
      <c r="E2">
        <v>0.16021630032528161</v>
      </c>
      <c r="F2">
        <v>8.90559406715664E-2</v>
      </c>
      <c r="G2">
        <v>3.9827027428362145E-2</v>
      </c>
      <c r="J2" t="s">
        <v>261</v>
      </c>
      <c r="K2" t="s">
        <v>262</v>
      </c>
    </row>
    <row r="3" spans="1:11" x14ac:dyDescent="0.2">
      <c r="D3" t="s">
        <v>229</v>
      </c>
      <c r="E3">
        <v>0.39780294246009296</v>
      </c>
      <c r="F3">
        <v>0.14047595619048969</v>
      </c>
      <c r="G3">
        <v>6.2822757449243469E-2</v>
      </c>
      <c r="J3" t="s">
        <v>263</v>
      </c>
      <c r="K3" t="s">
        <v>264</v>
      </c>
    </row>
    <row r="4" spans="1:11" x14ac:dyDescent="0.2">
      <c r="D4" t="s">
        <v>230</v>
      </c>
      <c r="E4">
        <v>0.46102062292317714</v>
      </c>
      <c r="F4">
        <v>0.17774841135063402</v>
      </c>
      <c r="G4">
        <v>7.9491506134522563E-2</v>
      </c>
      <c r="K4" t="s">
        <v>265</v>
      </c>
    </row>
    <row r="5" spans="1:11" x14ac:dyDescent="0.2">
      <c r="D5" t="s">
        <v>231</v>
      </c>
      <c r="E5">
        <v>0.48163725221447995</v>
      </c>
      <c r="F5">
        <v>0.21786321542854725</v>
      </c>
      <c r="G5">
        <v>9.743139189898252E-2</v>
      </c>
      <c r="K5" t="s">
        <v>266</v>
      </c>
    </row>
    <row r="6" spans="1:11" x14ac:dyDescent="0.2">
      <c r="D6" t="s">
        <v>232</v>
      </c>
      <c r="E6">
        <v>0.46876115833483223</v>
      </c>
      <c r="F6">
        <v>0.21234898772810901</v>
      </c>
      <c r="G6">
        <v>9.4965354302664062E-2</v>
      </c>
    </row>
    <row r="7" spans="1:11" x14ac:dyDescent="0.2">
      <c r="D7" t="s">
        <v>233</v>
      </c>
      <c r="E7">
        <v>0.43149418457923649</v>
      </c>
      <c r="F7">
        <v>0.19374569351160884</v>
      </c>
      <c r="G7">
        <v>8.6645708207959457E-2</v>
      </c>
    </row>
    <row r="8" spans="1:11" x14ac:dyDescent="0.2">
      <c r="D8" t="s">
        <v>234</v>
      </c>
      <c r="E8">
        <v>0.41884718374449398</v>
      </c>
      <c r="F8">
        <v>0.19421978542002954</v>
      </c>
      <c r="G8">
        <v>8.6857728554921715E-2</v>
      </c>
    </row>
    <row r="9" spans="1:11" x14ac:dyDescent="0.2">
      <c r="D9" t="s">
        <v>235</v>
      </c>
      <c r="E9">
        <v>0.39816042012662323</v>
      </c>
      <c r="F9">
        <v>0.17157605049534291</v>
      </c>
      <c r="G9">
        <v>7.6731142443704645E-2</v>
      </c>
    </row>
    <row r="10" spans="1:11" x14ac:dyDescent="0.2">
      <c r="D10" t="s">
        <v>236</v>
      </c>
      <c r="E10">
        <v>0.38224054856231526</v>
      </c>
      <c r="F10">
        <v>0.16168764260287091</v>
      </c>
      <c r="G10">
        <v>7.2308911996342082E-2</v>
      </c>
    </row>
    <row r="11" spans="1:11" x14ac:dyDescent="0.2">
      <c r="D11" t="s">
        <v>237</v>
      </c>
      <c r="E11">
        <v>0.38470795238845773</v>
      </c>
      <c r="F11">
        <v>0.1828266772691971</v>
      </c>
      <c r="G11">
        <v>8.176257569486807E-2</v>
      </c>
    </row>
    <row r="12" spans="1:11" x14ac:dyDescent="0.2">
      <c r="D12" t="s">
        <v>238</v>
      </c>
      <c r="E12">
        <v>0.37153358712547585</v>
      </c>
      <c r="F12">
        <v>0.17776832401448972</v>
      </c>
      <c r="G12">
        <v>7.9500411348521455E-2</v>
      </c>
    </row>
    <row r="16" spans="1:11" x14ac:dyDescent="0.2">
      <c r="C16" t="s">
        <v>99</v>
      </c>
      <c r="D16" t="s">
        <v>239</v>
      </c>
      <c r="E16" t="s">
        <v>240</v>
      </c>
      <c r="F16" t="s">
        <v>241</v>
      </c>
      <c r="G16" t="s">
        <v>242</v>
      </c>
      <c r="H16" t="s">
        <v>243</v>
      </c>
    </row>
    <row r="17" spans="2:8" x14ac:dyDescent="0.2">
      <c r="B17" s="20"/>
      <c r="C17" t="s">
        <v>20</v>
      </c>
      <c r="D17">
        <v>57</v>
      </c>
      <c r="E17">
        <v>75</v>
      </c>
      <c r="F17">
        <v>12</v>
      </c>
      <c r="G17">
        <v>25</v>
      </c>
      <c r="H17">
        <v>54</v>
      </c>
    </row>
    <row r="18" spans="2:8" x14ac:dyDescent="0.2">
      <c r="B18" s="20"/>
      <c r="C18" t="s">
        <v>244</v>
      </c>
      <c r="D18" s="21">
        <v>1329</v>
      </c>
      <c r="E18" s="21">
        <v>1874</v>
      </c>
      <c r="F18" s="21">
        <v>2708</v>
      </c>
      <c r="G18" s="22">
        <v>909</v>
      </c>
      <c r="H18" s="22">
        <v>1099</v>
      </c>
    </row>
    <row r="19" spans="2:8" x14ac:dyDescent="0.2">
      <c r="B19" s="20"/>
      <c r="C19" t="s">
        <v>245</v>
      </c>
      <c r="D19">
        <v>265</v>
      </c>
      <c r="E19">
        <v>320</v>
      </c>
      <c r="F19">
        <v>67</v>
      </c>
      <c r="G19">
        <v>148</v>
      </c>
      <c r="H19">
        <v>102</v>
      </c>
    </row>
    <row r="20" spans="2:8" x14ac:dyDescent="0.2">
      <c r="B20" s="23" t="s">
        <v>246</v>
      </c>
      <c r="C20" t="s">
        <v>247</v>
      </c>
      <c r="D20">
        <v>270</v>
      </c>
      <c r="E20">
        <v>307</v>
      </c>
      <c r="F20">
        <v>176</v>
      </c>
      <c r="G20">
        <v>293</v>
      </c>
      <c r="H20">
        <v>201</v>
      </c>
    </row>
    <row r="21" spans="2:8" x14ac:dyDescent="0.2">
      <c r="B21" s="20"/>
      <c r="C21" t="s">
        <v>248</v>
      </c>
      <c r="D21">
        <v>480</v>
      </c>
      <c r="E21">
        <v>1175</v>
      </c>
      <c r="F21">
        <v>710</v>
      </c>
      <c r="G21">
        <v>434</v>
      </c>
      <c r="H21">
        <v>392</v>
      </c>
    </row>
    <row r="22" spans="2:8" x14ac:dyDescent="0.2">
      <c r="B22" s="20"/>
      <c r="C22" t="s">
        <v>249</v>
      </c>
      <c r="D22">
        <v>838</v>
      </c>
      <c r="E22">
        <v>1209</v>
      </c>
      <c r="F22">
        <v>660</v>
      </c>
      <c r="G22">
        <v>477</v>
      </c>
      <c r="H22">
        <v>377</v>
      </c>
    </row>
    <row r="23" spans="2:8" x14ac:dyDescent="0.2">
      <c r="B23" s="20"/>
      <c r="C23" t="s">
        <v>250</v>
      </c>
      <c r="D23">
        <v>967</v>
      </c>
      <c r="E23">
        <v>1286</v>
      </c>
      <c r="F23">
        <v>604</v>
      </c>
      <c r="G23">
        <v>459</v>
      </c>
      <c r="H23">
        <v>377</v>
      </c>
    </row>
    <row r="24" spans="2:8" x14ac:dyDescent="0.2">
      <c r="B24" s="20"/>
      <c r="C24" t="s">
        <v>251</v>
      </c>
      <c r="D24">
        <v>979</v>
      </c>
      <c r="E24">
        <v>1158</v>
      </c>
      <c r="F24">
        <v>609</v>
      </c>
      <c r="G24">
        <v>477</v>
      </c>
      <c r="H24">
        <v>351</v>
      </c>
    </row>
    <row r="25" spans="2:8" x14ac:dyDescent="0.2">
      <c r="B25" s="20"/>
      <c r="C25" t="s">
        <v>252</v>
      </c>
      <c r="D25">
        <v>912</v>
      </c>
      <c r="E25">
        <v>1011</v>
      </c>
      <c r="F25">
        <v>476</v>
      </c>
      <c r="G25">
        <v>451</v>
      </c>
      <c r="H25">
        <v>379</v>
      </c>
    </row>
    <row r="26" spans="2:8" x14ac:dyDescent="0.2">
      <c r="B26" s="20"/>
      <c r="C26" t="s">
        <v>253</v>
      </c>
      <c r="D26">
        <v>901</v>
      </c>
      <c r="E26">
        <v>1007</v>
      </c>
      <c r="F26">
        <v>435</v>
      </c>
      <c r="G26">
        <v>419</v>
      </c>
      <c r="H26">
        <v>378</v>
      </c>
    </row>
    <row r="27" spans="2:8" x14ac:dyDescent="0.2">
      <c r="B27" s="20"/>
      <c r="C27" t="s">
        <v>254</v>
      </c>
      <c r="D27">
        <v>840</v>
      </c>
      <c r="E27">
        <v>929</v>
      </c>
      <c r="F27">
        <v>468</v>
      </c>
      <c r="G27">
        <v>411</v>
      </c>
      <c r="H27">
        <v>362</v>
      </c>
    </row>
    <row r="28" spans="2:8" x14ac:dyDescent="0.2">
      <c r="B28" s="20"/>
      <c r="C28" t="s">
        <v>255</v>
      </c>
      <c r="D28">
        <v>803</v>
      </c>
      <c r="E28">
        <v>856</v>
      </c>
      <c r="F28">
        <v>437</v>
      </c>
      <c r="G28">
        <v>409</v>
      </c>
      <c r="H28">
        <v>366</v>
      </c>
    </row>
    <row r="29" spans="2:8" x14ac:dyDescent="0.2">
      <c r="B29" s="20"/>
      <c r="C29" t="s">
        <v>256</v>
      </c>
      <c r="D29">
        <v>886</v>
      </c>
      <c r="E29">
        <v>862</v>
      </c>
      <c r="F29">
        <v>458</v>
      </c>
      <c r="G29">
        <v>371</v>
      </c>
      <c r="H29">
        <v>344</v>
      </c>
    </row>
    <row r="30" spans="2:8" x14ac:dyDescent="0.2">
      <c r="B30" s="20"/>
      <c r="C30" t="s">
        <v>257</v>
      </c>
      <c r="D30">
        <v>835</v>
      </c>
      <c r="E30">
        <v>827</v>
      </c>
      <c r="F30">
        <v>368</v>
      </c>
      <c r="G30">
        <v>389</v>
      </c>
      <c r="H30">
        <v>351</v>
      </c>
    </row>
    <row r="32" spans="2:8" x14ac:dyDescent="0.2">
      <c r="B32" s="24"/>
      <c r="C32" t="s">
        <v>244</v>
      </c>
      <c r="D32">
        <f>D18-D17</f>
        <v>1272</v>
      </c>
      <c r="E32">
        <f>E18-E17</f>
        <v>1799</v>
      </c>
      <c r="F32">
        <f>F18-F17</f>
        <v>2696</v>
      </c>
      <c r="G32">
        <f>G18-G17</f>
        <v>884</v>
      </c>
      <c r="H32">
        <f>H18-H17</f>
        <v>1045</v>
      </c>
    </row>
    <row r="33" spans="2:12" x14ac:dyDescent="0.2">
      <c r="B33" s="24"/>
      <c r="C33" t="s">
        <v>245</v>
      </c>
      <c r="D33">
        <f>D19-D17</f>
        <v>208</v>
      </c>
      <c r="E33">
        <f t="shared" ref="E33" si="0">E19-E17</f>
        <v>245</v>
      </c>
      <c r="F33">
        <f>F19-F17</f>
        <v>55</v>
      </c>
      <c r="G33">
        <f>G19-G17</f>
        <v>123</v>
      </c>
      <c r="H33">
        <f>H19-H17</f>
        <v>48</v>
      </c>
    </row>
    <row r="34" spans="2:12" x14ac:dyDescent="0.2">
      <c r="B34" s="24"/>
      <c r="C34" t="s">
        <v>247</v>
      </c>
      <c r="D34">
        <f>D20-D17</f>
        <v>213</v>
      </c>
      <c r="E34">
        <f t="shared" ref="E34" si="1">E20-E17</f>
        <v>232</v>
      </c>
      <c r="F34">
        <f>F20-F17</f>
        <v>164</v>
      </c>
      <c r="G34">
        <f>G20-G17</f>
        <v>268</v>
      </c>
      <c r="H34">
        <f>H20-H17</f>
        <v>147</v>
      </c>
    </row>
    <row r="35" spans="2:12" x14ac:dyDescent="0.2">
      <c r="B35" s="24"/>
      <c r="C35" t="s">
        <v>248</v>
      </c>
      <c r="D35">
        <f>D21-D17</f>
        <v>423</v>
      </c>
      <c r="E35">
        <f t="shared" ref="E35" si="2">E21-E17</f>
        <v>1100</v>
      </c>
      <c r="F35">
        <f>F21-F17</f>
        <v>698</v>
      </c>
      <c r="G35">
        <f>G21-G17</f>
        <v>409</v>
      </c>
      <c r="H35">
        <f>H21-H17</f>
        <v>338</v>
      </c>
    </row>
    <row r="36" spans="2:12" x14ac:dyDescent="0.2">
      <c r="B36" s="25" t="s">
        <v>258</v>
      </c>
      <c r="C36" t="s">
        <v>249</v>
      </c>
      <c r="D36">
        <f>D22-D17</f>
        <v>781</v>
      </c>
      <c r="E36">
        <f t="shared" ref="E36" si="3">E22-E17</f>
        <v>1134</v>
      </c>
      <c r="F36">
        <f>F22-F17</f>
        <v>648</v>
      </c>
      <c r="G36">
        <f>G22-G17</f>
        <v>452</v>
      </c>
      <c r="H36">
        <f>H22-H17</f>
        <v>323</v>
      </c>
    </row>
    <row r="37" spans="2:12" x14ac:dyDescent="0.2">
      <c r="B37" s="24"/>
      <c r="C37" t="s">
        <v>250</v>
      </c>
      <c r="D37">
        <f>D23-D17</f>
        <v>910</v>
      </c>
      <c r="E37">
        <f t="shared" ref="E37" si="4">E23-E17</f>
        <v>1211</v>
      </c>
      <c r="F37">
        <f>F23-F17</f>
        <v>592</v>
      </c>
      <c r="G37">
        <f>G23-G17</f>
        <v>434</v>
      </c>
      <c r="H37">
        <f>H23-H17</f>
        <v>323</v>
      </c>
    </row>
    <row r="38" spans="2:12" x14ac:dyDescent="0.2">
      <c r="B38" s="24"/>
      <c r="C38" t="s">
        <v>251</v>
      </c>
      <c r="D38">
        <f>D24-D17</f>
        <v>922</v>
      </c>
      <c r="E38">
        <f t="shared" ref="E38" si="5">E24-E17</f>
        <v>1083</v>
      </c>
      <c r="F38">
        <f>F24-F17</f>
        <v>597</v>
      </c>
      <c r="G38">
        <f>G24-G17</f>
        <v>452</v>
      </c>
      <c r="H38">
        <f>H24-H17</f>
        <v>297</v>
      </c>
    </row>
    <row r="39" spans="2:12" x14ac:dyDescent="0.2">
      <c r="B39" s="24"/>
      <c r="C39" t="s">
        <v>252</v>
      </c>
      <c r="D39">
        <f>D25-D17</f>
        <v>855</v>
      </c>
      <c r="E39">
        <f t="shared" ref="E39" si="6">E25-E17</f>
        <v>936</v>
      </c>
      <c r="F39">
        <f>F25-F17</f>
        <v>464</v>
      </c>
      <c r="G39">
        <f>G25-G17</f>
        <v>426</v>
      </c>
      <c r="H39">
        <f>H25-H17</f>
        <v>325</v>
      </c>
    </row>
    <row r="40" spans="2:12" x14ac:dyDescent="0.2">
      <c r="B40" s="24"/>
      <c r="C40" t="s">
        <v>253</v>
      </c>
      <c r="D40">
        <f>D26-D17</f>
        <v>844</v>
      </c>
      <c r="E40">
        <f t="shared" ref="E40" si="7">E26-E17</f>
        <v>932</v>
      </c>
      <c r="F40">
        <f>F26-F17</f>
        <v>423</v>
      </c>
      <c r="G40">
        <f>G26-G17</f>
        <v>394</v>
      </c>
      <c r="H40">
        <f>H26-H17</f>
        <v>324</v>
      </c>
    </row>
    <row r="41" spans="2:12" x14ac:dyDescent="0.2">
      <c r="B41" s="24"/>
      <c r="C41" t="s">
        <v>254</v>
      </c>
      <c r="D41">
        <f>D27-D17</f>
        <v>783</v>
      </c>
      <c r="E41">
        <f t="shared" ref="E41" si="8">E27-E17</f>
        <v>854</v>
      </c>
      <c r="F41">
        <f>F27-F17</f>
        <v>456</v>
      </c>
      <c r="G41">
        <f>G27-G17</f>
        <v>386</v>
      </c>
      <c r="H41">
        <f>H27-H17</f>
        <v>308</v>
      </c>
    </row>
    <row r="42" spans="2:12" x14ac:dyDescent="0.2">
      <c r="B42" s="24"/>
      <c r="C42" t="s">
        <v>255</v>
      </c>
      <c r="D42">
        <f>D28-D17</f>
        <v>746</v>
      </c>
      <c r="E42">
        <f t="shared" ref="E42" si="9">E28-E17</f>
        <v>781</v>
      </c>
      <c r="F42">
        <f>F28-F17</f>
        <v>425</v>
      </c>
      <c r="G42">
        <f>G28-G17</f>
        <v>384</v>
      </c>
      <c r="H42">
        <f>H28-H17</f>
        <v>312</v>
      </c>
    </row>
    <row r="43" spans="2:12" x14ac:dyDescent="0.2">
      <c r="B43" s="24"/>
      <c r="C43" t="s">
        <v>256</v>
      </c>
      <c r="D43">
        <f>D29-D17</f>
        <v>829</v>
      </c>
      <c r="E43">
        <f t="shared" ref="E43" si="10">E29-E17</f>
        <v>787</v>
      </c>
      <c r="F43">
        <f>F29-F17</f>
        <v>446</v>
      </c>
      <c r="G43">
        <f>G29-G17</f>
        <v>346</v>
      </c>
      <c r="H43">
        <f>H29-H17</f>
        <v>290</v>
      </c>
    </row>
    <row r="44" spans="2:12" x14ac:dyDescent="0.2">
      <c r="B44" s="24"/>
      <c r="C44" t="s">
        <v>257</v>
      </c>
      <c r="D44">
        <f>D30-D17</f>
        <v>778</v>
      </c>
      <c r="E44">
        <f t="shared" ref="E44" si="11">E30-E17</f>
        <v>752</v>
      </c>
      <c r="F44">
        <f>F30-F17</f>
        <v>356</v>
      </c>
      <c r="G44">
        <f>G30-G17</f>
        <v>364</v>
      </c>
      <c r="H44">
        <f>H30-H17</f>
        <v>297</v>
      </c>
    </row>
    <row r="46" spans="2:12" x14ac:dyDescent="0.2">
      <c r="J46" t="s">
        <v>5</v>
      </c>
      <c r="K46" t="s">
        <v>6</v>
      </c>
      <c r="L46" t="s">
        <v>9</v>
      </c>
    </row>
    <row r="47" spans="2:12" x14ac:dyDescent="0.2">
      <c r="B47" s="26"/>
      <c r="C47" t="s">
        <v>244</v>
      </c>
      <c r="D47">
        <v>1</v>
      </c>
      <c r="E47">
        <v>1</v>
      </c>
      <c r="F47">
        <v>1</v>
      </c>
      <c r="G47">
        <v>1</v>
      </c>
      <c r="H47">
        <v>1</v>
      </c>
      <c r="J47">
        <f t="shared" ref="J47:J59" si="12">AVERAGE(D47:H47)</f>
        <v>1</v>
      </c>
      <c r="K47">
        <f t="shared" ref="K47:K59" si="13">STDEV(D47:H47)</f>
        <v>0</v>
      </c>
      <c r="L47">
        <v>0</v>
      </c>
    </row>
    <row r="48" spans="2:12" x14ac:dyDescent="0.2">
      <c r="B48" s="26"/>
      <c r="C48" t="s">
        <v>245</v>
      </c>
      <c r="D48">
        <v>0.16352201257861634</v>
      </c>
      <c r="E48">
        <v>0.13618677042801555</v>
      </c>
      <c r="F48">
        <v>2.0400593471810089E-2</v>
      </c>
      <c r="G48">
        <v>0.13914027149321267</v>
      </c>
      <c r="H48">
        <v>4.5933014354066985E-2</v>
      </c>
      <c r="J48">
        <f t="shared" si="12"/>
        <v>0.10103653246514432</v>
      </c>
      <c r="K48">
        <f t="shared" si="13"/>
        <v>6.3502798653546119E-2</v>
      </c>
      <c r="L48">
        <f>K48/SQRT(5)</f>
        <v>2.8399314910162246E-2</v>
      </c>
    </row>
    <row r="49" spans="2:12" x14ac:dyDescent="0.2">
      <c r="B49" s="26"/>
      <c r="C49" t="s">
        <v>247</v>
      </c>
      <c r="D49">
        <v>0.16745283018867924</v>
      </c>
      <c r="E49">
        <v>0.12896053362979434</v>
      </c>
      <c r="F49">
        <v>6.0830860534124627E-2</v>
      </c>
      <c r="G49">
        <v>0.30316742081447962</v>
      </c>
      <c r="H49">
        <v>0.14066985645933014</v>
      </c>
      <c r="J49">
        <f t="shared" si="12"/>
        <v>0.16021630032528161</v>
      </c>
      <c r="K49">
        <f t="shared" si="13"/>
        <v>8.90559406715664E-2</v>
      </c>
      <c r="L49">
        <f t="shared" ref="L49:L59" si="14">K49/SQRT(5)</f>
        <v>3.9827027428362145E-2</v>
      </c>
    </row>
    <row r="50" spans="2:12" x14ac:dyDescent="0.2">
      <c r="B50" s="26"/>
      <c r="C50" t="s">
        <v>248</v>
      </c>
      <c r="D50">
        <v>0.33254716981132076</v>
      </c>
      <c r="E50">
        <v>0.61145080600333523</v>
      </c>
      <c r="F50">
        <v>0.25890207715133529</v>
      </c>
      <c r="G50">
        <v>0.46266968325791857</v>
      </c>
      <c r="H50">
        <v>0.32344497607655504</v>
      </c>
      <c r="J50">
        <f t="shared" si="12"/>
        <v>0.39780294246009296</v>
      </c>
      <c r="K50">
        <f t="shared" si="13"/>
        <v>0.14047595619048969</v>
      </c>
      <c r="L50">
        <f t="shared" si="14"/>
        <v>6.2822757449243469E-2</v>
      </c>
    </row>
    <row r="51" spans="2:12" x14ac:dyDescent="0.2">
      <c r="B51" s="27" t="s">
        <v>25</v>
      </c>
      <c r="C51" t="s">
        <v>249</v>
      </c>
      <c r="D51">
        <v>0.61399371069182385</v>
      </c>
      <c r="E51">
        <v>0.63035019455252916</v>
      </c>
      <c r="F51">
        <v>0.24035608308605341</v>
      </c>
      <c r="G51">
        <v>0.5113122171945701</v>
      </c>
      <c r="H51">
        <v>0.30909090909090908</v>
      </c>
      <c r="J51">
        <f t="shared" si="12"/>
        <v>0.46102062292317714</v>
      </c>
      <c r="K51">
        <f t="shared" si="13"/>
        <v>0.17774841135063402</v>
      </c>
      <c r="L51">
        <f t="shared" si="14"/>
        <v>7.9491506134522563E-2</v>
      </c>
    </row>
    <row r="52" spans="2:12" x14ac:dyDescent="0.2">
      <c r="B52" s="26"/>
      <c r="C52" t="s">
        <v>250</v>
      </c>
      <c r="D52">
        <v>0.71540880503144655</v>
      </c>
      <c r="E52">
        <v>0.6731517509727627</v>
      </c>
      <c r="F52">
        <v>0.21958456973293769</v>
      </c>
      <c r="G52">
        <v>0.49095022624434387</v>
      </c>
      <c r="H52">
        <v>0.30909090909090908</v>
      </c>
      <c r="J52">
        <f t="shared" si="12"/>
        <v>0.48163725221447995</v>
      </c>
      <c r="K52">
        <f t="shared" si="13"/>
        <v>0.21786321542854725</v>
      </c>
      <c r="L52">
        <f t="shared" si="14"/>
        <v>9.743139189898252E-2</v>
      </c>
    </row>
    <row r="53" spans="2:12" x14ac:dyDescent="0.2">
      <c r="B53" s="26"/>
      <c r="C53" t="s">
        <v>251</v>
      </c>
      <c r="D53">
        <v>0.72484276729559749</v>
      </c>
      <c r="E53">
        <v>0.60200111172873816</v>
      </c>
      <c r="F53">
        <v>0.22143916913946587</v>
      </c>
      <c r="G53">
        <v>0.5113122171945701</v>
      </c>
      <c r="H53">
        <v>0.28421052631578947</v>
      </c>
      <c r="J53">
        <f t="shared" si="12"/>
        <v>0.46876115833483223</v>
      </c>
      <c r="K53">
        <f t="shared" si="13"/>
        <v>0.21234898772810901</v>
      </c>
      <c r="L53">
        <f t="shared" si="14"/>
        <v>9.4965354302664062E-2</v>
      </c>
    </row>
    <row r="54" spans="2:12" x14ac:dyDescent="0.2">
      <c r="B54" s="26"/>
      <c r="C54" t="s">
        <v>252</v>
      </c>
      <c r="D54">
        <v>0.67216981132075471</v>
      </c>
      <c r="E54">
        <v>0.52028904947192889</v>
      </c>
      <c r="F54">
        <v>0.17210682492581603</v>
      </c>
      <c r="G54">
        <v>0.48190045248868779</v>
      </c>
      <c r="H54">
        <v>0.31100478468899523</v>
      </c>
      <c r="J54">
        <f t="shared" si="12"/>
        <v>0.43149418457923649</v>
      </c>
      <c r="K54">
        <f t="shared" si="13"/>
        <v>0.19374569351160884</v>
      </c>
      <c r="L54">
        <f t="shared" si="14"/>
        <v>8.6645708207959457E-2</v>
      </c>
    </row>
    <row r="55" spans="2:12" x14ac:dyDescent="0.2">
      <c r="B55" s="26"/>
      <c r="C55" t="s">
        <v>253</v>
      </c>
      <c r="D55">
        <v>0.66352201257861632</v>
      </c>
      <c r="E55">
        <v>0.51806559199555313</v>
      </c>
      <c r="F55">
        <v>0.15689910979228486</v>
      </c>
      <c r="G55">
        <v>0.44570135746606337</v>
      </c>
      <c r="H55">
        <v>0.31004784688995213</v>
      </c>
      <c r="J55">
        <f t="shared" si="12"/>
        <v>0.41884718374449398</v>
      </c>
      <c r="K55">
        <f t="shared" si="13"/>
        <v>0.19421978542002954</v>
      </c>
      <c r="L55">
        <f t="shared" si="14"/>
        <v>8.6857728554921715E-2</v>
      </c>
    </row>
    <row r="56" spans="2:12" x14ac:dyDescent="0.2">
      <c r="B56" s="26"/>
      <c r="C56" t="s">
        <v>254</v>
      </c>
      <c r="D56">
        <v>0.61556603773584906</v>
      </c>
      <c r="E56">
        <v>0.47470817120622566</v>
      </c>
      <c r="F56">
        <v>0.16913946587537093</v>
      </c>
      <c r="G56">
        <v>0.43665158371040724</v>
      </c>
      <c r="H56">
        <v>0.29473684210526313</v>
      </c>
      <c r="J56">
        <f t="shared" si="12"/>
        <v>0.39816042012662323</v>
      </c>
      <c r="K56">
        <f t="shared" si="13"/>
        <v>0.17157605049534291</v>
      </c>
      <c r="L56">
        <f t="shared" si="14"/>
        <v>7.6731142443704645E-2</v>
      </c>
    </row>
    <row r="57" spans="2:12" x14ac:dyDescent="0.2">
      <c r="B57" s="26"/>
      <c r="C57" t="s">
        <v>255</v>
      </c>
      <c r="D57">
        <v>0.58647798742138368</v>
      </c>
      <c r="E57">
        <v>0.43413007226236799</v>
      </c>
      <c r="F57">
        <v>0.15764094955489613</v>
      </c>
      <c r="G57">
        <v>0.43438914027149322</v>
      </c>
      <c r="H57">
        <v>0.29856459330143542</v>
      </c>
      <c r="J57">
        <f t="shared" si="12"/>
        <v>0.38224054856231526</v>
      </c>
      <c r="K57">
        <f t="shared" si="13"/>
        <v>0.16168764260287091</v>
      </c>
      <c r="L57">
        <f t="shared" si="14"/>
        <v>7.2308911996342082E-2</v>
      </c>
    </row>
    <row r="58" spans="2:12" x14ac:dyDescent="0.2">
      <c r="B58" s="26"/>
      <c r="C58" t="s">
        <v>256</v>
      </c>
      <c r="D58">
        <v>0.65172955974842772</v>
      </c>
      <c r="E58">
        <v>0.43746525847693163</v>
      </c>
      <c r="F58">
        <v>0.16543026706231453</v>
      </c>
      <c r="G58">
        <v>0.39140271493212669</v>
      </c>
      <c r="H58">
        <v>0.27751196172248804</v>
      </c>
      <c r="J58">
        <f t="shared" si="12"/>
        <v>0.38470795238845773</v>
      </c>
      <c r="K58">
        <f t="shared" si="13"/>
        <v>0.1828266772691971</v>
      </c>
      <c r="L58">
        <f t="shared" si="14"/>
        <v>8.176257569486807E-2</v>
      </c>
    </row>
    <row r="59" spans="2:12" x14ac:dyDescent="0.2">
      <c r="B59" s="26"/>
      <c r="C59" t="s">
        <v>257</v>
      </c>
      <c r="D59">
        <v>0.61163522012578619</v>
      </c>
      <c r="E59">
        <v>0.4180100055586437</v>
      </c>
      <c r="F59">
        <v>0.13204747774480713</v>
      </c>
      <c r="G59">
        <v>0.41176470588235292</v>
      </c>
      <c r="H59">
        <v>0.28421052631578947</v>
      </c>
      <c r="J59">
        <f t="shared" si="12"/>
        <v>0.37153358712547585</v>
      </c>
      <c r="K59">
        <f t="shared" si="13"/>
        <v>0.17776832401448972</v>
      </c>
      <c r="L59">
        <f t="shared" si="14"/>
        <v>7.9500411348521455E-2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Panel A</vt:lpstr>
      <vt:lpstr>Panel B</vt:lpstr>
      <vt:lpstr>Panel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Benitez</dc:creator>
  <cp:lastModifiedBy>Miguel Benitez</cp:lastModifiedBy>
  <dcterms:created xsi:type="dcterms:W3CDTF">2022-12-04T18:31:25Z</dcterms:created>
  <dcterms:modified xsi:type="dcterms:W3CDTF">2022-12-04T18:58:45Z</dcterms:modified>
</cp:coreProperties>
</file>