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a/All that works/Projects and Collaborations/Ongoing/IFITMs/4. CIL IFITM-Li/Y. RAW DATA FOR PAPER TO INCLUDE/"/>
    </mc:Choice>
  </mc:AlternateContent>
  <xr:revisionPtr revIDLastSave="0" documentId="13_ncr:1_{12D00766-D800-EB48-8C10-654F075EC350}" xr6:coauthVersionLast="36" xr6:coauthVersionMax="36" xr10:uidLastSave="{00000000-0000-0000-0000-000000000000}"/>
  <bookViews>
    <workbookView xWindow="25380" yWindow="460" windowWidth="22940" windowHeight="20880" firstSheet="4" activeTab="5" xr2:uid="{74F8BC7E-E273-024C-87D4-E1AD8930DB4B}"/>
  </bookViews>
  <sheets>
    <sheet name="Fig 1d" sheetId="6" r:id="rId1"/>
    <sheet name="Fig 1e" sheetId="2" r:id="rId2"/>
    <sheet name="Fig 2a" sheetId="7" r:id="rId3"/>
    <sheet name="Fig 3" sheetId="3" r:id="rId4"/>
    <sheet name="Fig 4a" sheetId="13" r:id="rId5"/>
    <sheet name="Fig 4d" sheetId="15" r:id="rId6"/>
    <sheet name="Fig 5a" sheetId="11" r:id="rId7"/>
    <sheet name="Fig 5b" sheetId="8" r:id="rId8"/>
    <sheet name="Fig 6" sheetId="5" r:id="rId9"/>
    <sheet name="Fig 7b and 7c" sheetId="9" r:id="rId10"/>
    <sheet name="extended data Figure 2" sheetId="12" r:id="rId11"/>
    <sheet name="extended data Figure 3" sheetId="10" r:id="rId12"/>
    <sheet name="extended data Figure 4" sheetId="4" r:id="rId13"/>
    <sheet name="extended data Figure 5 " sheetId="14" r:id="rId14"/>
    <sheet name="extended data Figure 6b" sheetId="16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9" i="11" l="1"/>
  <c r="H77" i="11"/>
  <c r="I77" i="11"/>
  <c r="H76" i="11"/>
  <c r="I76" i="11"/>
  <c r="H75" i="11"/>
  <c r="I75" i="11" s="1"/>
  <c r="H74" i="11"/>
  <c r="I74" i="11"/>
  <c r="H73" i="11"/>
  <c r="I73" i="11" s="1"/>
  <c r="D66" i="11"/>
  <c r="H64" i="11"/>
  <c r="I64" i="11"/>
  <c r="H63" i="11"/>
  <c r="I63" i="11"/>
  <c r="H62" i="11"/>
  <c r="I62" i="11"/>
  <c r="H72" i="11" l="1"/>
  <c r="I72" i="11" s="1"/>
  <c r="H71" i="11"/>
  <c r="I71" i="11" s="1"/>
  <c r="H70" i="11"/>
  <c r="I70" i="11" s="1"/>
  <c r="H69" i="11"/>
  <c r="I69" i="11" s="1"/>
  <c r="H68" i="11"/>
  <c r="H61" i="11"/>
  <c r="I61" i="11" s="1"/>
  <c r="H60" i="11"/>
  <c r="I60" i="11" s="1"/>
  <c r="H59" i="11"/>
  <c r="I59" i="11" s="1"/>
  <c r="H58" i="11"/>
  <c r="I58" i="11" s="1"/>
  <c r="H57" i="11"/>
  <c r="I57" i="11" s="1"/>
  <c r="H56" i="11"/>
  <c r="H55" i="11"/>
  <c r="I55" i="11" l="1"/>
  <c r="H66" i="11"/>
  <c r="H79" i="11"/>
  <c r="I68" i="11"/>
  <c r="I79" i="11" s="1"/>
  <c r="I56" i="11"/>
  <c r="L11" i="5"/>
  <c r="L64" i="5"/>
  <c r="I66" i="11" l="1"/>
  <c r="Q51" i="13"/>
  <c r="Q50" i="13"/>
  <c r="P50" i="13"/>
  <c r="P51" i="13" s="1"/>
  <c r="R48" i="13"/>
  <c r="R47" i="13"/>
  <c r="R46" i="13"/>
  <c r="W45" i="13"/>
  <c r="W46" i="13" s="1"/>
  <c r="V45" i="13"/>
  <c r="V46" i="13" s="1"/>
  <c r="R45" i="13"/>
  <c r="R44" i="13"/>
  <c r="X43" i="13"/>
  <c r="R43" i="13"/>
  <c r="X42" i="13"/>
  <c r="R42" i="13"/>
  <c r="D42" i="13"/>
  <c r="X41" i="13"/>
  <c r="R41" i="13"/>
  <c r="E41" i="13"/>
  <c r="E42" i="13" s="1"/>
  <c r="D41" i="13"/>
  <c r="X40" i="13"/>
  <c r="R40" i="13"/>
  <c r="X39" i="13"/>
  <c r="R39" i="13"/>
  <c r="X38" i="13"/>
  <c r="R37" i="13"/>
  <c r="X36" i="13"/>
  <c r="R36" i="13"/>
  <c r="X35" i="13"/>
  <c r="R35" i="13"/>
  <c r="X34" i="13"/>
  <c r="R34" i="13"/>
  <c r="K34" i="13"/>
  <c r="K35" i="13" s="1"/>
  <c r="J34" i="13"/>
  <c r="J35" i="13" s="1"/>
  <c r="X33" i="13"/>
  <c r="R33" i="13"/>
  <c r="X32" i="13"/>
  <c r="R32" i="13"/>
  <c r="F32" i="13"/>
  <c r="X31" i="13"/>
  <c r="R31" i="13"/>
  <c r="F31" i="13"/>
  <c r="X30" i="13"/>
  <c r="R30" i="13"/>
  <c r="F30" i="13"/>
  <c r="X29" i="13"/>
  <c r="R29" i="13"/>
  <c r="F29" i="13"/>
  <c r="X28" i="13"/>
  <c r="R28" i="13"/>
  <c r="F28" i="13"/>
  <c r="X27" i="13"/>
  <c r="R27" i="13"/>
  <c r="F27" i="13"/>
  <c r="X26" i="13"/>
  <c r="R26" i="13"/>
  <c r="L26" i="13"/>
  <c r="F26" i="13"/>
  <c r="X25" i="13"/>
  <c r="R25" i="13"/>
  <c r="L25" i="13"/>
  <c r="F25" i="13"/>
  <c r="X24" i="13"/>
  <c r="R24" i="13"/>
  <c r="L24" i="13"/>
  <c r="F24" i="13"/>
  <c r="X23" i="13"/>
  <c r="R23" i="13"/>
  <c r="L23" i="13"/>
  <c r="F23" i="13"/>
  <c r="X22" i="13"/>
  <c r="X45" i="13" s="1"/>
  <c r="X46" i="13" s="1"/>
  <c r="R22" i="13"/>
  <c r="R50" i="13" s="1"/>
  <c r="R51" i="13" s="1"/>
  <c r="L22" i="13"/>
  <c r="L34" i="13" s="1"/>
  <c r="L35" i="13" s="1"/>
  <c r="F22" i="13"/>
  <c r="F41" i="13" s="1"/>
  <c r="F42" i="13" s="1"/>
  <c r="D53" i="11" l="1"/>
  <c r="D45" i="11"/>
  <c r="H25" i="11"/>
  <c r="I25" i="11" s="1"/>
  <c r="H26" i="11"/>
  <c r="I26" i="11"/>
  <c r="H27" i="11"/>
  <c r="I27" i="11" s="1"/>
  <c r="H28" i="11"/>
  <c r="I28" i="11"/>
  <c r="H29" i="11"/>
  <c r="I29" i="11" s="1"/>
  <c r="H30" i="11"/>
  <c r="I30" i="11"/>
  <c r="H31" i="11"/>
  <c r="I31" i="11" s="1"/>
  <c r="H32" i="11"/>
  <c r="I32" i="11"/>
  <c r="H33" i="11"/>
  <c r="I33" i="11" s="1"/>
  <c r="D35" i="11"/>
  <c r="H51" i="11"/>
  <c r="I51" i="11" s="1"/>
  <c r="H50" i="11"/>
  <c r="I50" i="11" s="1"/>
  <c r="H49" i="11"/>
  <c r="I49" i="11" s="1"/>
  <c r="H48" i="11"/>
  <c r="I48" i="11" s="1"/>
  <c r="H47" i="11"/>
  <c r="H43" i="11"/>
  <c r="I43" i="11" s="1"/>
  <c r="H42" i="11"/>
  <c r="I42" i="11" s="1"/>
  <c r="H41" i="11"/>
  <c r="I41" i="11" s="1"/>
  <c r="H40" i="11"/>
  <c r="I40" i="11" s="1"/>
  <c r="H39" i="11"/>
  <c r="I39" i="11" s="1"/>
  <c r="I45" i="11" s="1"/>
  <c r="H38" i="11"/>
  <c r="I38" i="11" s="1"/>
  <c r="H37" i="11"/>
  <c r="I37" i="11" s="1"/>
  <c r="H45" i="11" l="1"/>
  <c r="H53" i="11"/>
  <c r="I47" i="11"/>
  <c r="I53" i="11" s="1"/>
  <c r="D27" i="12"/>
  <c r="I25" i="12"/>
  <c r="H25" i="12"/>
  <c r="H24" i="12"/>
  <c r="I24" i="12" s="1"/>
  <c r="I23" i="12"/>
  <c r="H23" i="12"/>
  <c r="H22" i="12"/>
  <c r="I22" i="12" s="1"/>
  <c r="I21" i="12"/>
  <c r="H21" i="12"/>
  <c r="H20" i="12"/>
  <c r="I20" i="12" s="1"/>
  <c r="I19" i="12"/>
  <c r="H19" i="12"/>
  <c r="H18" i="12"/>
  <c r="H27" i="12" s="1"/>
  <c r="D15" i="12"/>
  <c r="H13" i="12"/>
  <c r="I13" i="12" s="1"/>
  <c r="I12" i="12"/>
  <c r="H12" i="12"/>
  <c r="H11" i="12"/>
  <c r="I11" i="12" s="1"/>
  <c r="H10" i="12"/>
  <c r="I10" i="12" s="1"/>
  <c r="H9" i="12"/>
  <c r="H15" i="12" s="1"/>
  <c r="I9" i="12" l="1"/>
  <c r="I15" i="12" s="1"/>
  <c r="I18" i="12"/>
  <c r="I27" i="12" s="1"/>
  <c r="D104" i="11"/>
  <c r="H100" i="11"/>
  <c r="I100" i="11" s="1"/>
  <c r="H101" i="11"/>
  <c r="I101" i="11" s="1"/>
  <c r="H102" i="11"/>
  <c r="I102" i="11" s="1"/>
  <c r="H99" i="11"/>
  <c r="I99" i="11" s="1"/>
  <c r="H98" i="11"/>
  <c r="I98" i="11" s="1"/>
  <c r="H97" i="11"/>
  <c r="I97" i="11" s="1"/>
  <c r="H96" i="11"/>
  <c r="I96" i="11" s="1"/>
  <c r="H95" i="11"/>
  <c r="I95" i="11" s="1"/>
  <c r="H94" i="11"/>
  <c r="I94" i="11" s="1"/>
  <c r="H93" i="11"/>
  <c r="I93" i="11" s="1"/>
  <c r="H92" i="11"/>
  <c r="D90" i="11"/>
  <c r="D21" i="11"/>
  <c r="H19" i="11"/>
  <c r="I19" i="11" s="1"/>
  <c r="H104" i="11" l="1"/>
  <c r="I92" i="11"/>
  <c r="I104" i="11" s="1"/>
  <c r="H88" i="11" l="1"/>
  <c r="I88" i="11" s="1"/>
  <c r="H87" i="11"/>
  <c r="I87" i="11" s="1"/>
  <c r="H86" i="11"/>
  <c r="I86" i="11" s="1"/>
  <c r="H85" i="11"/>
  <c r="I85" i="11" s="1"/>
  <c r="H84" i="11"/>
  <c r="I84" i="11" s="1"/>
  <c r="H83" i="11"/>
  <c r="I83" i="11" s="1"/>
  <c r="H82" i="11"/>
  <c r="H81" i="11"/>
  <c r="I81" i="11" s="1"/>
  <c r="H24" i="11"/>
  <c r="H23" i="11"/>
  <c r="H18" i="11"/>
  <c r="I18" i="11" s="1"/>
  <c r="H17" i="11"/>
  <c r="I17" i="11" s="1"/>
  <c r="H16" i="11"/>
  <c r="I16" i="11" s="1"/>
  <c r="H15" i="11"/>
  <c r="I15" i="11" s="1"/>
  <c r="H14" i="11"/>
  <c r="I14" i="11" s="1"/>
  <c r="H13" i="11"/>
  <c r="I13" i="11" s="1"/>
  <c r="H12" i="11"/>
  <c r="I12" i="11" s="1"/>
  <c r="H11" i="11"/>
  <c r="H10" i="11"/>
  <c r="H21" i="11" l="1"/>
  <c r="I23" i="11"/>
  <c r="H35" i="11"/>
  <c r="I10" i="11"/>
  <c r="I11" i="11"/>
  <c r="H90" i="11"/>
  <c r="I24" i="11"/>
  <c r="I82" i="11"/>
  <c r="I90" i="11" s="1"/>
  <c r="F65" i="9"/>
  <c r="L65" i="9"/>
  <c r="R79" i="9"/>
  <c r="R80" i="9"/>
  <c r="X65" i="9"/>
  <c r="X64" i="9"/>
  <c r="AD77" i="9"/>
  <c r="AD76" i="9"/>
  <c r="AJ80" i="9"/>
  <c r="AJ79" i="9"/>
  <c r="AJ77" i="9"/>
  <c r="AJ74" i="9"/>
  <c r="AJ71" i="9"/>
  <c r="AJ68" i="9"/>
  <c r="AJ65" i="9"/>
  <c r="AJ62" i="9"/>
  <c r="AJ59" i="9"/>
  <c r="AJ56" i="9"/>
  <c r="AJ53" i="9"/>
  <c r="AJ50" i="9"/>
  <c r="AJ47" i="9"/>
  <c r="AJ44" i="9"/>
  <c r="AJ41" i="9"/>
  <c r="AJ38" i="9"/>
  <c r="AJ35" i="9"/>
  <c r="AJ32" i="9"/>
  <c r="AJ29" i="9"/>
  <c r="AJ26" i="9"/>
  <c r="AJ23" i="9"/>
  <c r="AJ20" i="9"/>
  <c r="AJ17" i="9"/>
  <c r="AJ14" i="9"/>
  <c r="AJ11" i="9"/>
  <c r="AJ8" i="9"/>
  <c r="AJ5" i="9"/>
  <c r="AD74" i="9"/>
  <c r="AD71" i="9"/>
  <c r="AD68" i="9"/>
  <c r="AD65" i="9"/>
  <c r="AD62" i="9"/>
  <c r="AD59" i="9"/>
  <c r="AD56" i="9"/>
  <c r="AD53" i="9"/>
  <c r="AD50" i="9"/>
  <c r="AD47" i="9"/>
  <c r="AD44" i="9"/>
  <c r="AD41" i="9"/>
  <c r="AD38" i="9"/>
  <c r="AD35" i="9"/>
  <c r="AD32" i="9"/>
  <c r="AD29" i="9"/>
  <c r="AD26" i="9"/>
  <c r="AD23" i="9"/>
  <c r="AD20" i="9"/>
  <c r="AD17" i="9"/>
  <c r="AD14" i="9"/>
  <c r="AD11" i="9"/>
  <c r="AD8" i="9"/>
  <c r="AD5" i="9"/>
  <c r="X62" i="9"/>
  <c r="X59" i="9"/>
  <c r="X56" i="9"/>
  <c r="X53" i="9"/>
  <c r="X50" i="9"/>
  <c r="X47" i="9"/>
  <c r="X44" i="9"/>
  <c r="X41" i="9"/>
  <c r="X38" i="9"/>
  <c r="X35" i="9"/>
  <c r="X32" i="9"/>
  <c r="X29" i="9"/>
  <c r="X26" i="9"/>
  <c r="X23" i="9"/>
  <c r="X20" i="9"/>
  <c r="X17" i="9"/>
  <c r="X14" i="9"/>
  <c r="X11" i="9"/>
  <c r="X8" i="9"/>
  <c r="X5" i="9"/>
  <c r="R29" i="9"/>
  <c r="R26" i="9"/>
  <c r="R23" i="9"/>
  <c r="R20" i="9"/>
  <c r="R17" i="9"/>
  <c r="R14" i="9"/>
  <c r="R11" i="9"/>
  <c r="R8" i="9"/>
  <c r="R5" i="9"/>
  <c r="R77" i="9"/>
  <c r="R74" i="9"/>
  <c r="R71" i="9"/>
  <c r="R68" i="9"/>
  <c r="R65" i="9"/>
  <c r="R62" i="9"/>
  <c r="R59" i="9"/>
  <c r="R56" i="9"/>
  <c r="R53" i="9"/>
  <c r="R50" i="9"/>
  <c r="R47" i="9"/>
  <c r="R44" i="9"/>
  <c r="R41" i="9"/>
  <c r="R38" i="9"/>
  <c r="R35" i="9"/>
  <c r="R32" i="9"/>
  <c r="I35" i="11" l="1"/>
  <c r="I21" i="11"/>
  <c r="AV62" i="5"/>
  <c r="AV59" i="5"/>
  <c r="AV56" i="5"/>
  <c r="AV53" i="5"/>
  <c r="CR62" i="5"/>
  <c r="CR59" i="5"/>
  <c r="CR56" i="5"/>
  <c r="CR53" i="5"/>
  <c r="CR50" i="5"/>
  <c r="CR47" i="5"/>
  <c r="CR44" i="5"/>
  <c r="CR41" i="5"/>
  <c r="CR38" i="5"/>
  <c r="CR35" i="5"/>
  <c r="CR32" i="5"/>
  <c r="CR29" i="5"/>
  <c r="CR26" i="5"/>
  <c r="CR23" i="5"/>
  <c r="CR20" i="5"/>
  <c r="CR17" i="5"/>
  <c r="CR14" i="5"/>
  <c r="CR11" i="5"/>
  <c r="CR8" i="5"/>
  <c r="CR5" i="5"/>
  <c r="AV50" i="5" l="1"/>
  <c r="AV47" i="5"/>
  <c r="AV44" i="5"/>
  <c r="AV41" i="5"/>
  <c r="AV38" i="5"/>
  <c r="AV35" i="5"/>
  <c r="BH62" i="5"/>
  <c r="BH59" i="5"/>
  <c r="BH56" i="5"/>
  <c r="BH53" i="5"/>
  <c r="BH50" i="5"/>
  <c r="BH47" i="5"/>
  <c r="BH44" i="5"/>
  <c r="BH41" i="5"/>
  <c r="BH38" i="5"/>
  <c r="BH35" i="5"/>
  <c r="BH32" i="5"/>
  <c r="BH29" i="5"/>
  <c r="BH26" i="5"/>
  <c r="BH23" i="5"/>
  <c r="BH20" i="5"/>
  <c r="BH17" i="5"/>
  <c r="BH14" i="5"/>
  <c r="BH11" i="5"/>
  <c r="BH8" i="5"/>
  <c r="BH5" i="5"/>
  <c r="BB62" i="5"/>
  <c r="BB59" i="5"/>
  <c r="BB56" i="5"/>
  <c r="BB53" i="5"/>
  <c r="BB50" i="5"/>
  <c r="BB47" i="5"/>
  <c r="BB44" i="5"/>
  <c r="BB41" i="5"/>
  <c r="BB38" i="5"/>
  <c r="BB35" i="5"/>
  <c r="BB32" i="5"/>
  <c r="BB29" i="5"/>
  <c r="BB26" i="5"/>
  <c r="BB23" i="5"/>
  <c r="AP62" i="5"/>
  <c r="AP59" i="5"/>
  <c r="AP56" i="5"/>
  <c r="AP53" i="5"/>
  <c r="AP50" i="5"/>
  <c r="AP47" i="5"/>
  <c r="AP44" i="5"/>
  <c r="AP41" i="5"/>
  <c r="AP38" i="5"/>
  <c r="AP35" i="5"/>
  <c r="AJ62" i="5"/>
  <c r="AJ59" i="5"/>
  <c r="AJ56" i="5"/>
  <c r="AJ53" i="5"/>
  <c r="AJ50" i="5"/>
  <c r="AJ47" i="5"/>
  <c r="AJ44" i="5"/>
  <c r="AJ41" i="5"/>
  <c r="AJ38" i="5"/>
  <c r="AJ35" i="5"/>
  <c r="AD62" i="5"/>
  <c r="AD59" i="5"/>
  <c r="AD56" i="5"/>
  <c r="AD53" i="5"/>
  <c r="AD50" i="5"/>
  <c r="AD47" i="5"/>
  <c r="AD44" i="5"/>
  <c r="AD41" i="5"/>
  <c r="AD38" i="5"/>
  <c r="AD35" i="5"/>
  <c r="K59" i="9" l="1"/>
  <c r="L59" i="9" s="1"/>
  <c r="K56" i="9"/>
  <c r="L56" i="9" s="1"/>
  <c r="K62" i="9" l="1"/>
  <c r="L62" i="9" s="1"/>
  <c r="K53" i="9"/>
  <c r="L53" i="9" s="1"/>
  <c r="K50" i="9"/>
  <c r="L50" i="9" s="1"/>
  <c r="K47" i="9"/>
  <c r="L47" i="9" s="1"/>
  <c r="K44" i="9"/>
  <c r="L44" i="9" s="1"/>
  <c r="K41" i="9"/>
  <c r="L41" i="9" s="1"/>
  <c r="K38" i="9"/>
  <c r="L38" i="9" s="1"/>
  <c r="K35" i="9"/>
  <c r="L35" i="9" s="1"/>
  <c r="K32" i="9"/>
  <c r="L32" i="9" s="1"/>
  <c r="K29" i="9"/>
  <c r="L29" i="9" s="1"/>
  <c r="K26" i="9"/>
  <c r="L26" i="9" s="1"/>
  <c r="K23" i="9"/>
  <c r="L23" i="9" s="1"/>
  <c r="K20" i="9"/>
  <c r="L20" i="9" s="1"/>
  <c r="K17" i="9"/>
  <c r="L17" i="9" s="1"/>
  <c r="K14" i="9"/>
  <c r="L14" i="9" s="1"/>
  <c r="K11" i="9"/>
  <c r="K8" i="9"/>
  <c r="L8" i="9" s="1"/>
  <c r="K5" i="9"/>
  <c r="L5" i="9" s="1"/>
  <c r="E62" i="9"/>
  <c r="F62" i="9" s="1"/>
  <c r="E59" i="9"/>
  <c r="F59" i="9" s="1"/>
  <c r="E56" i="9"/>
  <c r="F56" i="9" s="1"/>
  <c r="E53" i="9"/>
  <c r="F53" i="9" s="1"/>
  <c r="E50" i="9"/>
  <c r="F50" i="9" s="1"/>
  <c r="E47" i="9"/>
  <c r="F47" i="9" s="1"/>
  <c r="E44" i="9"/>
  <c r="F44" i="9" s="1"/>
  <c r="E41" i="9"/>
  <c r="F41" i="9" s="1"/>
  <c r="E38" i="9"/>
  <c r="F38" i="9" s="1"/>
  <c r="E35" i="9"/>
  <c r="F35" i="9" s="1"/>
  <c r="E32" i="9"/>
  <c r="F32" i="9" s="1"/>
  <c r="E29" i="9"/>
  <c r="F29" i="9" s="1"/>
  <c r="E26" i="9"/>
  <c r="F26" i="9" s="1"/>
  <c r="E23" i="9"/>
  <c r="F23" i="9" s="1"/>
  <c r="E20" i="9"/>
  <c r="F20" i="9" s="1"/>
  <c r="E17" i="9"/>
  <c r="F17" i="9" s="1"/>
  <c r="E14" i="9"/>
  <c r="F14" i="9" s="1"/>
  <c r="E11" i="9"/>
  <c r="F11" i="9" s="1"/>
  <c r="E8" i="9"/>
  <c r="F8" i="9" s="1"/>
  <c r="E5" i="9"/>
  <c r="F5" i="9" s="1"/>
  <c r="L11" i="9"/>
  <c r="L64" i="9" l="1"/>
  <c r="F64" i="9"/>
  <c r="BB20" i="5"/>
  <c r="BB17" i="5"/>
  <c r="BB14" i="5"/>
  <c r="BB11" i="5"/>
  <c r="BB8" i="5"/>
  <c r="BB5" i="5"/>
  <c r="AV32" i="5"/>
  <c r="AV29" i="5"/>
  <c r="AV26" i="5"/>
  <c r="AV23" i="5"/>
  <c r="AV20" i="5"/>
  <c r="AV17" i="5"/>
  <c r="AV14" i="5"/>
  <c r="AV11" i="5"/>
  <c r="AV8" i="5"/>
  <c r="AV5" i="5"/>
  <c r="AP32" i="5"/>
  <c r="AP29" i="5"/>
  <c r="AP26" i="5"/>
  <c r="AP23" i="5"/>
  <c r="AP20" i="5"/>
  <c r="AP17" i="5"/>
  <c r="AP14" i="5"/>
  <c r="AP11" i="5"/>
  <c r="AP8" i="5"/>
  <c r="AP5" i="5"/>
  <c r="AJ32" i="5"/>
  <c r="AJ29" i="5"/>
  <c r="AJ26" i="5"/>
  <c r="AJ23" i="5"/>
  <c r="AJ20" i="5"/>
  <c r="AJ17" i="5"/>
  <c r="AJ14" i="5"/>
  <c r="AJ11" i="5"/>
  <c r="AJ8" i="5"/>
  <c r="AJ5" i="5"/>
  <c r="AJ64" i="5" s="1"/>
  <c r="AD32" i="5"/>
  <c r="AD29" i="5"/>
  <c r="AD26" i="5"/>
  <c r="AD23" i="5"/>
  <c r="AD20" i="5"/>
  <c r="AD17" i="5"/>
  <c r="AD14" i="5"/>
  <c r="AD11" i="5"/>
  <c r="AD8" i="5"/>
  <c r="AD5" i="5"/>
  <c r="BH65" i="5" l="1"/>
  <c r="AD64" i="5"/>
  <c r="AD65" i="5"/>
  <c r="AJ65" i="5"/>
  <c r="AP65" i="5"/>
  <c r="BB65" i="5"/>
  <c r="AV65" i="5"/>
  <c r="BH64" i="5"/>
  <c r="BB64" i="5"/>
  <c r="AV64" i="5"/>
  <c r="AP64" i="5"/>
  <c r="H73" i="7"/>
  <c r="FF62" i="5" l="1"/>
  <c r="FF59" i="5"/>
  <c r="FF56" i="5"/>
  <c r="FF53" i="5"/>
  <c r="FF50" i="5"/>
  <c r="FF47" i="5"/>
  <c r="FF44" i="5"/>
  <c r="FF41" i="5"/>
  <c r="FF38" i="5"/>
  <c r="FF35" i="5"/>
  <c r="FF32" i="5"/>
  <c r="FF29" i="5"/>
  <c r="FF26" i="5"/>
  <c r="FF23" i="5"/>
  <c r="FF20" i="5"/>
  <c r="FF17" i="5"/>
  <c r="FF14" i="5"/>
  <c r="FF11" i="5"/>
  <c r="FF8" i="5"/>
  <c r="FF5" i="5"/>
  <c r="EZ62" i="5"/>
  <c r="EZ59" i="5"/>
  <c r="EZ56" i="5"/>
  <c r="EZ53" i="5"/>
  <c r="EZ50" i="5"/>
  <c r="EZ47" i="5"/>
  <c r="EZ44" i="5"/>
  <c r="EZ41" i="5"/>
  <c r="EZ38" i="5"/>
  <c r="EZ35" i="5"/>
  <c r="EZ32" i="5"/>
  <c r="EZ29" i="5"/>
  <c r="EZ26" i="5"/>
  <c r="EZ23" i="5"/>
  <c r="EZ20" i="5"/>
  <c r="EZ17" i="5"/>
  <c r="EZ14" i="5"/>
  <c r="EZ11" i="5"/>
  <c r="EZ8" i="5"/>
  <c r="EZ5" i="5"/>
  <c r="ET62" i="5"/>
  <c r="ET59" i="5"/>
  <c r="ET56" i="5"/>
  <c r="ET53" i="5"/>
  <c r="ET50" i="5"/>
  <c r="ET47" i="5"/>
  <c r="ET44" i="5"/>
  <c r="ET41" i="5"/>
  <c r="ET38" i="5"/>
  <c r="ET35" i="5"/>
  <c r="ET32" i="5"/>
  <c r="ET29" i="5"/>
  <c r="ET26" i="5"/>
  <c r="ET23" i="5"/>
  <c r="ET20" i="5"/>
  <c r="ET17" i="5"/>
  <c r="ET14" i="5"/>
  <c r="ET11" i="5"/>
  <c r="ET8" i="5"/>
  <c r="ET5" i="5"/>
  <c r="EN62" i="5"/>
  <c r="EN59" i="5"/>
  <c r="EN56" i="5"/>
  <c r="EN53" i="5"/>
  <c r="EN50" i="5"/>
  <c r="EN47" i="5"/>
  <c r="EN44" i="5"/>
  <c r="EN41" i="5"/>
  <c r="EN38" i="5"/>
  <c r="EN35" i="5"/>
  <c r="EN32" i="5"/>
  <c r="EN29" i="5"/>
  <c r="EN26" i="5"/>
  <c r="EN23" i="5"/>
  <c r="EN20" i="5"/>
  <c r="EN17" i="5"/>
  <c r="EN14" i="5"/>
  <c r="EN11" i="5"/>
  <c r="EN8" i="5"/>
  <c r="EN5" i="5"/>
  <c r="EH62" i="5"/>
  <c r="EH59" i="5"/>
  <c r="EH56" i="5"/>
  <c r="EH53" i="5"/>
  <c r="EH50" i="5"/>
  <c r="EH47" i="5"/>
  <c r="EH44" i="5"/>
  <c r="EH41" i="5"/>
  <c r="EH38" i="5"/>
  <c r="EH35" i="5"/>
  <c r="EH32" i="5"/>
  <c r="EH29" i="5"/>
  <c r="EH26" i="5"/>
  <c r="EH23" i="5"/>
  <c r="EH20" i="5"/>
  <c r="EH17" i="5"/>
  <c r="EH14" i="5"/>
  <c r="EH11" i="5"/>
  <c r="EH8" i="5"/>
  <c r="EH5" i="5"/>
  <c r="EB62" i="5"/>
  <c r="EB59" i="5"/>
  <c r="EB56" i="5"/>
  <c r="EB53" i="5"/>
  <c r="EB50" i="5"/>
  <c r="EB47" i="5"/>
  <c r="EB44" i="5"/>
  <c r="EB41" i="5"/>
  <c r="EB38" i="5"/>
  <c r="EB35" i="5"/>
  <c r="EB32" i="5"/>
  <c r="EB29" i="5"/>
  <c r="EB26" i="5"/>
  <c r="EB23" i="5"/>
  <c r="EB20" i="5"/>
  <c r="EB17" i="5"/>
  <c r="EB14" i="5"/>
  <c r="EB11" i="5"/>
  <c r="EB8" i="5"/>
  <c r="EB5" i="5"/>
  <c r="DV62" i="5"/>
  <c r="DV59" i="5"/>
  <c r="DV56" i="5"/>
  <c r="DV53" i="5"/>
  <c r="DV50" i="5"/>
  <c r="DV47" i="5"/>
  <c r="DV44" i="5"/>
  <c r="DV41" i="5"/>
  <c r="DV38" i="5"/>
  <c r="DV35" i="5"/>
  <c r="DV32" i="5"/>
  <c r="DV29" i="5"/>
  <c r="DV26" i="5"/>
  <c r="DV23" i="5"/>
  <c r="DV20" i="5"/>
  <c r="DV17" i="5"/>
  <c r="DV14" i="5"/>
  <c r="DV11" i="5"/>
  <c r="DV8" i="5"/>
  <c r="DV5" i="5"/>
  <c r="DP62" i="5"/>
  <c r="DP59" i="5"/>
  <c r="DP56" i="5"/>
  <c r="DP53" i="5"/>
  <c r="DP50" i="5"/>
  <c r="DP47" i="5"/>
  <c r="DP44" i="5"/>
  <c r="DP41" i="5"/>
  <c r="DP38" i="5"/>
  <c r="DP35" i="5"/>
  <c r="DP32" i="5"/>
  <c r="DP29" i="5"/>
  <c r="DP26" i="5"/>
  <c r="DP23" i="5"/>
  <c r="DP20" i="5"/>
  <c r="DP17" i="5"/>
  <c r="DP14" i="5"/>
  <c r="DP11" i="5"/>
  <c r="DP8" i="5"/>
  <c r="DP5" i="5"/>
  <c r="DJ62" i="5"/>
  <c r="DJ59" i="5"/>
  <c r="DJ56" i="5"/>
  <c r="DJ53" i="5"/>
  <c r="DJ50" i="5"/>
  <c r="DJ47" i="5"/>
  <c r="DJ44" i="5"/>
  <c r="DJ41" i="5"/>
  <c r="DJ38" i="5"/>
  <c r="DJ35" i="5"/>
  <c r="DJ32" i="5"/>
  <c r="DJ29" i="5"/>
  <c r="DJ26" i="5"/>
  <c r="DJ23" i="5"/>
  <c r="DJ20" i="5"/>
  <c r="DJ17" i="5"/>
  <c r="DJ14" i="5"/>
  <c r="DJ11" i="5"/>
  <c r="DJ8" i="5"/>
  <c r="DJ5" i="5"/>
  <c r="DD62" i="5"/>
  <c r="DD59" i="5"/>
  <c r="DD56" i="5"/>
  <c r="DD53" i="5"/>
  <c r="DD50" i="5"/>
  <c r="DD47" i="5"/>
  <c r="DD44" i="5"/>
  <c r="DD41" i="5"/>
  <c r="DD38" i="5"/>
  <c r="DD35" i="5"/>
  <c r="DD32" i="5"/>
  <c r="DD29" i="5"/>
  <c r="DD26" i="5"/>
  <c r="DD23" i="5"/>
  <c r="DD20" i="5"/>
  <c r="DD17" i="5"/>
  <c r="DD14" i="5"/>
  <c r="DD11" i="5"/>
  <c r="DD8" i="5"/>
  <c r="DD5" i="5"/>
  <c r="CX62" i="5"/>
  <c r="CX59" i="5"/>
  <c r="CX56" i="5"/>
  <c r="CX53" i="5"/>
  <c r="CX50" i="5"/>
  <c r="CX47" i="5"/>
  <c r="CX44" i="5"/>
  <c r="CX41" i="5"/>
  <c r="CX38" i="5"/>
  <c r="CX35" i="5"/>
  <c r="CX32" i="5"/>
  <c r="CX29" i="5"/>
  <c r="CX26" i="5"/>
  <c r="CX23" i="5"/>
  <c r="CX20" i="5"/>
  <c r="CX17" i="5"/>
  <c r="CX14" i="5"/>
  <c r="CX11" i="5"/>
  <c r="CX8" i="5"/>
  <c r="CX5" i="5"/>
  <c r="CL62" i="5"/>
  <c r="CL59" i="5"/>
  <c r="CL56" i="5"/>
  <c r="CL53" i="5"/>
  <c r="CL50" i="5"/>
  <c r="CL47" i="5"/>
  <c r="CL44" i="5"/>
  <c r="CL41" i="5"/>
  <c r="CL38" i="5"/>
  <c r="CL35" i="5"/>
  <c r="CL32" i="5"/>
  <c r="CL29" i="5"/>
  <c r="CL26" i="5"/>
  <c r="CL23" i="5"/>
  <c r="CL20" i="5"/>
  <c r="CL17" i="5"/>
  <c r="CL14" i="5"/>
  <c r="CL11" i="5"/>
  <c r="CL8" i="5"/>
  <c r="CL5" i="5"/>
  <c r="CF62" i="5"/>
  <c r="CF59" i="5"/>
  <c r="CF56" i="5"/>
  <c r="CF53" i="5"/>
  <c r="CF50" i="5"/>
  <c r="CF47" i="5"/>
  <c r="CF44" i="5"/>
  <c r="CF41" i="5"/>
  <c r="CF38" i="5"/>
  <c r="CF35" i="5"/>
  <c r="CF32" i="5"/>
  <c r="CF29" i="5"/>
  <c r="CF26" i="5"/>
  <c r="CF23" i="5"/>
  <c r="CF20" i="5"/>
  <c r="CF17" i="5"/>
  <c r="CF14" i="5"/>
  <c r="CF11" i="5"/>
  <c r="CF8" i="5"/>
  <c r="CF5" i="5"/>
  <c r="BZ62" i="5"/>
  <c r="BZ59" i="5"/>
  <c r="BZ56" i="5"/>
  <c r="BZ53" i="5"/>
  <c r="BZ50" i="5"/>
  <c r="BZ47" i="5"/>
  <c r="BZ44" i="5"/>
  <c r="BZ41" i="5"/>
  <c r="BZ38" i="5"/>
  <c r="BZ35" i="5"/>
  <c r="BZ32" i="5"/>
  <c r="BZ29" i="5"/>
  <c r="BZ26" i="5"/>
  <c r="BZ23" i="5"/>
  <c r="BZ20" i="5"/>
  <c r="BZ17" i="5"/>
  <c r="BZ14" i="5"/>
  <c r="BZ11" i="5"/>
  <c r="BZ8" i="5"/>
  <c r="BZ5" i="5"/>
  <c r="BT62" i="5"/>
  <c r="BT59" i="5"/>
  <c r="BT56" i="5"/>
  <c r="BT53" i="5"/>
  <c r="BT50" i="5"/>
  <c r="BT47" i="5"/>
  <c r="BT44" i="5"/>
  <c r="BT41" i="5"/>
  <c r="BT38" i="5"/>
  <c r="BT35" i="5"/>
  <c r="BT32" i="5"/>
  <c r="BT29" i="5"/>
  <c r="BT26" i="5"/>
  <c r="BT23" i="5"/>
  <c r="BT20" i="5"/>
  <c r="BT17" i="5"/>
  <c r="BT14" i="5"/>
  <c r="BT11" i="5"/>
  <c r="BT8" i="5"/>
  <c r="BT5" i="5"/>
  <c r="BN62" i="5"/>
  <c r="BN59" i="5"/>
  <c r="BN56" i="5"/>
  <c r="BN53" i="5"/>
  <c r="BN50" i="5"/>
  <c r="BN47" i="5"/>
  <c r="BN44" i="5"/>
  <c r="BN41" i="5"/>
  <c r="BN38" i="5"/>
  <c r="BN35" i="5"/>
  <c r="BN32" i="5"/>
  <c r="BN29" i="5"/>
  <c r="BN26" i="5"/>
  <c r="BN23" i="5"/>
  <c r="BN20" i="5"/>
  <c r="BN17" i="5"/>
  <c r="BN14" i="5"/>
  <c r="BN11" i="5"/>
  <c r="BN8" i="5"/>
  <c r="BN5" i="5"/>
  <c r="X62" i="5"/>
  <c r="X59" i="5"/>
  <c r="X56" i="5"/>
  <c r="X53" i="5"/>
  <c r="X50" i="5"/>
  <c r="X47" i="5"/>
  <c r="X44" i="5"/>
  <c r="X41" i="5"/>
  <c r="X38" i="5"/>
  <c r="X35" i="5"/>
  <c r="X32" i="5"/>
  <c r="X29" i="5"/>
  <c r="X26" i="5"/>
  <c r="X23" i="5"/>
  <c r="X20" i="5"/>
  <c r="X17" i="5"/>
  <c r="X14" i="5"/>
  <c r="X11" i="5"/>
  <c r="X8" i="5"/>
  <c r="X5" i="5"/>
  <c r="R62" i="5"/>
  <c r="R59" i="5"/>
  <c r="R56" i="5"/>
  <c r="R53" i="5"/>
  <c r="R50" i="5"/>
  <c r="R47" i="5"/>
  <c r="R44" i="5"/>
  <c r="R41" i="5"/>
  <c r="R38" i="5"/>
  <c r="R35" i="5"/>
  <c r="R32" i="5"/>
  <c r="R29" i="5"/>
  <c r="R26" i="5"/>
  <c r="R23" i="5"/>
  <c r="R20" i="5"/>
  <c r="R17" i="5"/>
  <c r="R14" i="5"/>
  <c r="R11" i="5"/>
  <c r="R8" i="5"/>
  <c r="R5" i="5"/>
  <c r="L62" i="5"/>
  <c r="L59" i="5"/>
  <c r="L56" i="5"/>
  <c r="L53" i="5"/>
  <c r="L50" i="5"/>
  <c r="L47" i="5"/>
  <c r="L44" i="5"/>
  <c r="L41" i="5"/>
  <c r="L38" i="5"/>
  <c r="L35" i="5"/>
  <c r="L32" i="5"/>
  <c r="L29" i="5"/>
  <c r="L26" i="5"/>
  <c r="L23" i="5"/>
  <c r="L20" i="5"/>
  <c r="L17" i="5"/>
  <c r="L14" i="5"/>
  <c r="L8" i="5"/>
  <c r="L5" i="5"/>
  <c r="L65" i="5" l="1"/>
  <c r="R65" i="5"/>
  <c r="R64" i="5"/>
  <c r="X65" i="5"/>
  <c r="X64" i="5"/>
  <c r="BT65" i="5"/>
  <c r="BT64" i="5"/>
  <c r="BZ65" i="5"/>
  <c r="BZ64" i="5"/>
  <c r="CF65" i="5"/>
  <c r="CF64" i="5"/>
  <c r="CL64" i="5"/>
  <c r="CL65" i="5"/>
  <c r="CR65" i="5"/>
  <c r="CR64" i="5"/>
  <c r="CX65" i="5"/>
  <c r="CX64" i="5"/>
  <c r="DD65" i="5"/>
  <c r="DD64" i="5"/>
  <c r="DJ64" i="5"/>
  <c r="DJ65" i="5"/>
  <c r="DP65" i="5"/>
  <c r="DP64" i="5"/>
  <c r="DV65" i="5"/>
  <c r="DV64" i="5"/>
  <c r="EB65" i="5"/>
  <c r="EB64" i="5"/>
  <c r="EH64" i="5"/>
  <c r="EH65" i="5"/>
  <c r="EN65" i="5"/>
  <c r="EN64" i="5"/>
  <c r="ET65" i="5"/>
  <c r="ET64" i="5"/>
  <c r="EZ65" i="5"/>
  <c r="EZ64" i="5"/>
  <c r="FF64" i="5"/>
  <c r="FF65" i="5"/>
  <c r="BN64" i="5"/>
  <c r="BN65" i="5"/>
  <c r="C9" i="2"/>
  <c r="D70" i="7" l="1"/>
  <c r="D51" i="7"/>
  <c r="H49" i="7"/>
  <c r="I49" i="7" s="1"/>
  <c r="H48" i="7"/>
  <c r="I48" i="7" s="1"/>
  <c r="H68" i="7"/>
  <c r="I68" i="7" s="1"/>
  <c r="H67" i="7"/>
  <c r="I67" i="7" s="1"/>
  <c r="H66" i="7"/>
  <c r="I66" i="7" s="1"/>
  <c r="H65" i="7"/>
  <c r="I65" i="7" s="1"/>
  <c r="H64" i="7"/>
  <c r="I64" i="7" s="1"/>
  <c r="H63" i="7"/>
  <c r="I63" i="7" s="1"/>
  <c r="H62" i="7"/>
  <c r="I62" i="7" s="1"/>
  <c r="H61" i="7"/>
  <c r="I61" i="7" s="1"/>
  <c r="H60" i="7"/>
  <c r="I60" i="7" s="1"/>
  <c r="H59" i="7"/>
  <c r="I59" i="7" s="1"/>
  <c r="H58" i="7"/>
  <c r="I58" i="7" s="1"/>
  <c r="H57" i="7"/>
  <c r="I57" i="7" s="1"/>
  <c r="H56" i="7"/>
  <c r="I56" i="7" s="1"/>
  <c r="H55" i="7"/>
  <c r="I55" i="7" s="1"/>
  <c r="H54" i="7"/>
  <c r="I54" i="7" s="1"/>
  <c r="H53" i="7"/>
  <c r="H47" i="7"/>
  <c r="I47" i="7" s="1"/>
  <c r="H46" i="7"/>
  <c r="I46" i="7" s="1"/>
  <c r="H45" i="7"/>
  <c r="I45" i="7" s="1"/>
  <c r="H44" i="7"/>
  <c r="I44" i="7" s="1"/>
  <c r="H43" i="7"/>
  <c r="I43" i="7" s="1"/>
  <c r="H42" i="7"/>
  <c r="I42" i="7" s="1"/>
  <c r="H41" i="7"/>
  <c r="I41" i="7" s="1"/>
  <c r="H40" i="7"/>
  <c r="I40" i="7" s="1"/>
  <c r="H39" i="7"/>
  <c r="I39" i="7" s="1"/>
  <c r="H38" i="7"/>
  <c r="I38" i="7" s="1"/>
  <c r="H37" i="7"/>
  <c r="I37" i="7" s="1"/>
  <c r="H36" i="7"/>
  <c r="I36" i="7" s="1"/>
  <c r="H35" i="7"/>
  <c r="I35" i="7" s="1"/>
  <c r="H34" i="7"/>
  <c r="I34" i="7" s="1"/>
  <c r="H33" i="7"/>
  <c r="I33" i="7" s="1"/>
  <c r="H32" i="7"/>
  <c r="H31" i="7"/>
  <c r="I31" i="7" s="1"/>
  <c r="H51" i="7" l="1"/>
  <c r="H70" i="7"/>
  <c r="I53" i="7"/>
  <c r="I70" i="7" s="1"/>
  <c r="I32" i="7"/>
  <c r="I51" i="7" s="1"/>
  <c r="D44" i="6"/>
  <c r="D64" i="6"/>
  <c r="D90" i="6"/>
  <c r="H88" i="6" l="1"/>
  <c r="I88" i="6" s="1"/>
  <c r="H87" i="6"/>
  <c r="I87" i="6" s="1"/>
  <c r="H86" i="6"/>
  <c r="I86" i="6" s="1"/>
  <c r="H85" i="6"/>
  <c r="I85" i="6" s="1"/>
  <c r="H84" i="6"/>
  <c r="I84" i="6" s="1"/>
  <c r="H83" i="6"/>
  <c r="I83" i="6" s="1"/>
  <c r="H82" i="6"/>
  <c r="I82" i="6" s="1"/>
  <c r="H81" i="6"/>
  <c r="I81" i="6" s="1"/>
  <c r="H80" i="6"/>
  <c r="I80" i="6" s="1"/>
  <c r="H79" i="6"/>
  <c r="I79" i="6" s="1"/>
  <c r="H78" i="6"/>
  <c r="I78" i="6" s="1"/>
  <c r="H77" i="6"/>
  <c r="I77" i="6" s="1"/>
  <c r="H76" i="6"/>
  <c r="I76" i="6" s="1"/>
  <c r="H75" i="6"/>
  <c r="I75" i="6" s="1"/>
  <c r="H74" i="6"/>
  <c r="I74" i="6" s="1"/>
  <c r="H73" i="6"/>
  <c r="I73" i="6" s="1"/>
  <c r="H72" i="6"/>
  <c r="I72" i="6" s="1"/>
  <c r="H71" i="6"/>
  <c r="I71" i="6" s="1"/>
  <c r="H70" i="6"/>
  <c r="I70" i="6" s="1"/>
  <c r="H69" i="6"/>
  <c r="I69" i="6" s="1"/>
  <c r="H68" i="6"/>
  <c r="I68" i="6" s="1"/>
  <c r="H67" i="6"/>
  <c r="H66" i="6"/>
  <c r="H62" i="6"/>
  <c r="I62" i="6" s="1"/>
  <c r="H61" i="6"/>
  <c r="I61" i="6" s="1"/>
  <c r="H60" i="6"/>
  <c r="I60" i="6" s="1"/>
  <c r="H59" i="6"/>
  <c r="I59" i="6" s="1"/>
  <c r="H58" i="6"/>
  <c r="I58" i="6" s="1"/>
  <c r="H57" i="6"/>
  <c r="I57" i="6" s="1"/>
  <c r="H56" i="6"/>
  <c r="I56" i="6" s="1"/>
  <c r="H55" i="6"/>
  <c r="I55" i="6" s="1"/>
  <c r="H54" i="6"/>
  <c r="I54" i="6" s="1"/>
  <c r="H53" i="6"/>
  <c r="I53" i="6" s="1"/>
  <c r="H52" i="6"/>
  <c r="I52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H42" i="6"/>
  <c r="I42" i="6" s="1"/>
  <c r="H41" i="6"/>
  <c r="I41" i="6" s="1"/>
  <c r="H40" i="6"/>
  <c r="I40" i="6" s="1"/>
  <c r="H39" i="6"/>
  <c r="I39" i="6" s="1"/>
  <c r="H38" i="6"/>
  <c r="I38" i="6" s="1"/>
  <c r="H37" i="6"/>
  <c r="I37" i="6" s="1"/>
  <c r="H36" i="6"/>
  <c r="I36" i="6" s="1"/>
  <c r="H35" i="6"/>
  <c r="I35" i="6" s="1"/>
  <c r="H34" i="6"/>
  <c r="I34" i="6" s="1"/>
  <c r="I44" i="6" l="1"/>
  <c r="I67" i="6"/>
  <c r="H44" i="6"/>
  <c r="H64" i="6"/>
  <c r="H90" i="6"/>
  <c r="I46" i="6"/>
  <c r="I64" i="6" s="1"/>
  <c r="I66" i="6"/>
  <c r="I90" i="6" l="1"/>
  <c r="F62" i="5" l="1"/>
  <c r="F59" i="5"/>
  <c r="F56" i="5"/>
  <c r="F53" i="5"/>
  <c r="F50" i="5"/>
  <c r="F47" i="5"/>
  <c r="F44" i="5"/>
  <c r="F41" i="5"/>
  <c r="F38" i="5"/>
  <c r="F35" i="5"/>
  <c r="F32" i="5"/>
  <c r="F29" i="5"/>
  <c r="F26" i="5"/>
  <c r="F23" i="5"/>
  <c r="F20" i="5"/>
  <c r="F17" i="5"/>
  <c r="F14" i="5"/>
  <c r="F11" i="5"/>
  <c r="F8" i="5"/>
  <c r="F5" i="5"/>
  <c r="F65" i="5" l="1"/>
  <c r="F64" i="5"/>
  <c r="Z50" i="4"/>
  <c r="Z49" i="4"/>
  <c r="S104" i="4"/>
  <c r="S103" i="4"/>
  <c r="L128" i="4"/>
  <c r="L127" i="4"/>
  <c r="F173" i="4"/>
  <c r="F172" i="4"/>
  <c r="Z47" i="4"/>
  <c r="Z44" i="4"/>
  <c r="Z41" i="4"/>
  <c r="Z38" i="4"/>
  <c r="Z35" i="4"/>
  <c r="Z32" i="4"/>
  <c r="Z29" i="4"/>
  <c r="Z26" i="4"/>
  <c r="Z23" i="4"/>
  <c r="Z20" i="4"/>
  <c r="Z17" i="4"/>
  <c r="Z14" i="4"/>
  <c r="Z11" i="4"/>
  <c r="Z8" i="4"/>
  <c r="Z5" i="4"/>
  <c r="S101" i="4"/>
  <c r="S98" i="4"/>
  <c r="S95" i="4"/>
  <c r="S92" i="4"/>
  <c r="S89" i="4"/>
  <c r="S86" i="4"/>
  <c r="S83" i="4"/>
  <c r="S80" i="4"/>
  <c r="S77" i="4"/>
  <c r="S74" i="4"/>
  <c r="S71" i="4"/>
  <c r="S68" i="4"/>
  <c r="S65" i="4"/>
  <c r="S62" i="4"/>
  <c r="S59" i="4"/>
  <c r="S56" i="4"/>
  <c r="S53" i="4"/>
  <c r="S50" i="4"/>
  <c r="S47" i="4"/>
  <c r="S44" i="4"/>
  <c r="S41" i="4"/>
  <c r="S38" i="4"/>
  <c r="S35" i="4"/>
  <c r="S32" i="4"/>
  <c r="S29" i="4"/>
  <c r="S26" i="4"/>
  <c r="S23" i="4"/>
  <c r="S20" i="4"/>
  <c r="S17" i="4"/>
  <c r="S14" i="4"/>
  <c r="S11" i="4"/>
  <c r="S8" i="4"/>
  <c r="S5" i="4"/>
  <c r="L125" i="4"/>
  <c r="L122" i="4"/>
  <c r="L119" i="4"/>
  <c r="L116" i="4"/>
  <c r="L113" i="4"/>
  <c r="L110" i="4"/>
  <c r="L107" i="4"/>
  <c r="L104" i="4"/>
  <c r="L101" i="4"/>
  <c r="L98" i="4"/>
  <c r="L95" i="4"/>
  <c r="L92" i="4"/>
  <c r="L89" i="4"/>
  <c r="L86" i="4"/>
  <c r="L83" i="4"/>
  <c r="L80" i="4"/>
  <c r="L77" i="4"/>
  <c r="L74" i="4"/>
  <c r="L71" i="4"/>
  <c r="L68" i="4"/>
  <c r="F170" i="4"/>
  <c r="F167" i="4"/>
  <c r="F164" i="4"/>
  <c r="F161" i="4"/>
  <c r="F158" i="4"/>
  <c r="F155" i="4"/>
  <c r="F152" i="4"/>
  <c r="F149" i="4"/>
  <c r="F146" i="4"/>
  <c r="F143" i="4"/>
  <c r="F140" i="4"/>
  <c r="F137" i="4"/>
  <c r="F134" i="4"/>
  <c r="F131" i="4"/>
  <c r="F128" i="4"/>
  <c r="F125" i="4"/>
  <c r="F122" i="4"/>
  <c r="F119" i="4"/>
  <c r="F116" i="4"/>
  <c r="F113" i="4"/>
  <c r="F110" i="4"/>
  <c r="F107" i="4"/>
  <c r="F104" i="4"/>
  <c r="F101" i="4"/>
  <c r="F98" i="4"/>
  <c r="L65" i="4"/>
  <c r="L62" i="4"/>
  <c r="L59" i="4"/>
  <c r="L56" i="4"/>
  <c r="L53" i="4"/>
  <c r="L50" i="4"/>
  <c r="L47" i="4"/>
  <c r="L44" i="4"/>
  <c r="L41" i="4"/>
  <c r="L38" i="4"/>
  <c r="L35" i="4"/>
  <c r="L32" i="4"/>
  <c r="L29" i="4"/>
  <c r="L26" i="4"/>
  <c r="L23" i="4"/>
  <c r="L20" i="4"/>
  <c r="L17" i="4"/>
  <c r="L14" i="4"/>
  <c r="L11" i="4"/>
  <c r="L8" i="4"/>
  <c r="L5" i="4"/>
  <c r="F95" i="4"/>
  <c r="F92" i="4"/>
  <c r="F89" i="4"/>
  <c r="F86" i="4"/>
  <c r="F83" i="4"/>
  <c r="F80" i="4"/>
  <c r="F77" i="4"/>
  <c r="F74" i="4"/>
  <c r="F71" i="4"/>
  <c r="F68" i="4"/>
  <c r="F65" i="4"/>
  <c r="F62" i="4"/>
  <c r="F59" i="4"/>
  <c r="F56" i="4"/>
  <c r="F41" i="4"/>
  <c r="F44" i="4"/>
  <c r="F47" i="4"/>
  <c r="F50" i="4"/>
  <c r="F53" i="4"/>
  <c r="F38" i="4"/>
  <c r="F35" i="4"/>
  <c r="F32" i="4"/>
  <c r="F29" i="4"/>
  <c r="F26" i="4"/>
  <c r="F23" i="4"/>
  <c r="F20" i="4"/>
  <c r="F17" i="4"/>
  <c r="F14" i="4"/>
  <c r="F11" i="4"/>
  <c r="F5" i="4"/>
  <c r="F8" i="4"/>
  <c r="K13" i="2" l="1"/>
  <c r="L19" i="2" s="1"/>
  <c r="M19" i="2" s="1"/>
  <c r="K12" i="2"/>
  <c r="L18" i="2" s="1"/>
  <c r="M18" i="2" s="1"/>
  <c r="K11" i="2"/>
  <c r="L17" i="2" s="1"/>
  <c r="M17" i="2" s="1"/>
  <c r="K10" i="2"/>
  <c r="L16" i="2" s="1"/>
  <c r="M16" i="2" s="1"/>
  <c r="K9" i="2"/>
  <c r="L15" i="2" s="1"/>
  <c r="M15" i="2" l="1"/>
  <c r="L21" i="2"/>
  <c r="AN184" i="3"/>
  <c r="AN183" i="3"/>
  <c r="Z124" i="3"/>
  <c r="Z123" i="3"/>
  <c r="R154" i="3"/>
  <c r="R153" i="3"/>
  <c r="L127" i="3"/>
  <c r="L126" i="3"/>
  <c r="F121" i="3"/>
  <c r="F120" i="3"/>
  <c r="AN181" i="3"/>
  <c r="AN178" i="3"/>
  <c r="AN175" i="3"/>
  <c r="AN172" i="3"/>
  <c r="AN169" i="3"/>
  <c r="AN166" i="3"/>
  <c r="AN163" i="3"/>
  <c r="AN160" i="3"/>
  <c r="AN157" i="3"/>
  <c r="AN154" i="3"/>
  <c r="AN151" i="3"/>
  <c r="AN148" i="3"/>
  <c r="AN145" i="3"/>
  <c r="AN142" i="3"/>
  <c r="AN139" i="3"/>
  <c r="AN136" i="3"/>
  <c r="AN133" i="3"/>
  <c r="AN130" i="3"/>
  <c r="AN127" i="3"/>
  <c r="AN124" i="3"/>
  <c r="AN121" i="3"/>
  <c r="AN118" i="3"/>
  <c r="AN115" i="3"/>
  <c r="AN112" i="3"/>
  <c r="AN109" i="3"/>
  <c r="AN106" i="3"/>
  <c r="AN103" i="3"/>
  <c r="AN100" i="3"/>
  <c r="AN97" i="3"/>
  <c r="AN94" i="3"/>
  <c r="AN91" i="3"/>
  <c r="AN88" i="3"/>
  <c r="AN85" i="3"/>
  <c r="AN82" i="3"/>
  <c r="AN79" i="3"/>
  <c r="AN76" i="3"/>
  <c r="AN73" i="3"/>
  <c r="AN70" i="3"/>
  <c r="AN67" i="3"/>
  <c r="AN64" i="3"/>
  <c r="AN61" i="3"/>
  <c r="AN58" i="3"/>
  <c r="AN55" i="3"/>
  <c r="AN52" i="3"/>
  <c r="AN49" i="3"/>
  <c r="AN46" i="3"/>
  <c r="AN43" i="3"/>
  <c r="AN40" i="3"/>
  <c r="AN37" i="3"/>
  <c r="AN34" i="3"/>
  <c r="AN31" i="3"/>
  <c r="AN28" i="3"/>
  <c r="AN25" i="3"/>
  <c r="AN22" i="3"/>
  <c r="AN19" i="3"/>
  <c r="AN16" i="3"/>
  <c r="AN13" i="3"/>
  <c r="AN10" i="3"/>
  <c r="AN7" i="3"/>
  <c r="AN4" i="3"/>
  <c r="AG187" i="3"/>
  <c r="AG184" i="3"/>
  <c r="AG181" i="3"/>
  <c r="AG178" i="3"/>
  <c r="AG175" i="3"/>
  <c r="AG172" i="3"/>
  <c r="AG169" i="3"/>
  <c r="AG166" i="3"/>
  <c r="AG163" i="3"/>
  <c r="AG160" i="3"/>
  <c r="AG157" i="3"/>
  <c r="AG154" i="3"/>
  <c r="AG151" i="3"/>
  <c r="AG148" i="3"/>
  <c r="AG145" i="3"/>
  <c r="AG142" i="3"/>
  <c r="AG139" i="3"/>
  <c r="AG136" i="3"/>
  <c r="AG133" i="3"/>
  <c r="AG130" i="3"/>
  <c r="AG127" i="3"/>
  <c r="AG124" i="3"/>
  <c r="AG121" i="3"/>
  <c r="AG118" i="3"/>
  <c r="AG115" i="3"/>
  <c r="AG112" i="3"/>
  <c r="AG109" i="3"/>
  <c r="AG106" i="3"/>
  <c r="AG103" i="3"/>
  <c r="AG100" i="3"/>
  <c r="AG97" i="3"/>
  <c r="AG94" i="3"/>
  <c r="AG91" i="3"/>
  <c r="AG88" i="3"/>
  <c r="AG85" i="3"/>
  <c r="AG82" i="3"/>
  <c r="AG79" i="3"/>
  <c r="AG76" i="3"/>
  <c r="AG73" i="3"/>
  <c r="AG70" i="3"/>
  <c r="AG67" i="3"/>
  <c r="AG64" i="3"/>
  <c r="AG61" i="3"/>
  <c r="AG58" i="3"/>
  <c r="AG55" i="3"/>
  <c r="AG52" i="3"/>
  <c r="AG49" i="3"/>
  <c r="AG46" i="3"/>
  <c r="AG43" i="3"/>
  <c r="AG40" i="3"/>
  <c r="AG37" i="3"/>
  <c r="AG34" i="3"/>
  <c r="AG31" i="3"/>
  <c r="AG28" i="3"/>
  <c r="AG25" i="3"/>
  <c r="AG22" i="3"/>
  <c r="AG19" i="3"/>
  <c r="AG16" i="3"/>
  <c r="AG13" i="3"/>
  <c r="AG10" i="3"/>
  <c r="AG7" i="3"/>
  <c r="AG4" i="3"/>
  <c r="Z121" i="3"/>
  <c r="Z118" i="3"/>
  <c r="Z115" i="3"/>
  <c r="Z112" i="3"/>
  <c r="Z109" i="3"/>
  <c r="Z106" i="3"/>
  <c r="Z103" i="3"/>
  <c r="Z100" i="3"/>
  <c r="Z97" i="3"/>
  <c r="Z94" i="3"/>
  <c r="Z91" i="3"/>
  <c r="Z88" i="3"/>
  <c r="Z85" i="3"/>
  <c r="Z82" i="3"/>
  <c r="Z79" i="3"/>
  <c r="Z76" i="3"/>
  <c r="Z73" i="3"/>
  <c r="Z70" i="3"/>
  <c r="Z67" i="3"/>
  <c r="Z64" i="3"/>
  <c r="Z61" i="3"/>
  <c r="Z58" i="3"/>
  <c r="Z55" i="3"/>
  <c r="Z52" i="3"/>
  <c r="Z49" i="3"/>
  <c r="Z46" i="3"/>
  <c r="Z43" i="3"/>
  <c r="Z40" i="3"/>
  <c r="Z37" i="3"/>
  <c r="Z34" i="3"/>
  <c r="Z31" i="3"/>
  <c r="Z28" i="3"/>
  <c r="Z25" i="3"/>
  <c r="Z22" i="3"/>
  <c r="Z19" i="3"/>
  <c r="Z16" i="3"/>
  <c r="Z13" i="3"/>
  <c r="Z10" i="3"/>
  <c r="Z7" i="3"/>
  <c r="Z4" i="3"/>
  <c r="R151" i="3"/>
  <c r="R148" i="3"/>
  <c r="R145" i="3"/>
  <c r="R142" i="3"/>
  <c r="R139" i="3"/>
  <c r="R136" i="3"/>
  <c r="R133" i="3"/>
  <c r="R130" i="3"/>
  <c r="R127" i="3"/>
  <c r="R124" i="3"/>
  <c r="R121" i="3"/>
  <c r="R118" i="3"/>
  <c r="R115" i="3"/>
  <c r="R112" i="3"/>
  <c r="R109" i="3"/>
  <c r="R106" i="3"/>
  <c r="R103" i="3"/>
  <c r="R100" i="3"/>
  <c r="R97" i="3"/>
  <c r="R94" i="3"/>
  <c r="R91" i="3"/>
  <c r="R88" i="3"/>
  <c r="R85" i="3"/>
  <c r="R82" i="3"/>
  <c r="R79" i="3"/>
  <c r="R76" i="3"/>
  <c r="R73" i="3"/>
  <c r="R70" i="3"/>
  <c r="R67" i="3"/>
  <c r="R64" i="3"/>
  <c r="R61" i="3"/>
  <c r="R58" i="3"/>
  <c r="R55" i="3"/>
  <c r="R52" i="3"/>
  <c r="R49" i="3"/>
  <c r="R46" i="3"/>
  <c r="R43" i="3"/>
  <c r="R40" i="3"/>
  <c r="R37" i="3"/>
  <c r="R34" i="3"/>
  <c r="R31" i="3"/>
  <c r="R28" i="3"/>
  <c r="R25" i="3"/>
  <c r="R22" i="3"/>
  <c r="R19" i="3"/>
  <c r="R16" i="3"/>
  <c r="R13" i="3"/>
  <c r="R10" i="3"/>
  <c r="R7" i="3"/>
  <c r="R4" i="3"/>
  <c r="L124" i="3"/>
  <c r="L121" i="3"/>
  <c r="L118" i="3"/>
  <c r="L115" i="3"/>
  <c r="L112" i="3"/>
  <c r="L109" i="3"/>
  <c r="L106" i="3"/>
  <c r="L103" i="3"/>
  <c r="L100" i="3"/>
  <c r="L97" i="3"/>
  <c r="L94" i="3"/>
  <c r="L91" i="3"/>
  <c r="L88" i="3"/>
  <c r="L85" i="3"/>
  <c r="L82" i="3"/>
  <c r="L79" i="3"/>
  <c r="L76" i="3"/>
  <c r="L73" i="3"/>
  <c r="L70" i="3"/>
  <c r="L67" i="3"/>
  <c r="L64" i="3"/>
  <c r="L61" i="3"/>
  <c r="L58" i="3"/>
  <c r="L55" i="3"/>
  <c r="L52" i="3"/>
  <c r="L49" i="3"/>
  <c r="L46" i="3"/>
  <c r="L43" i="3"/>
  <c r="L40" i="3"/>
  <c r="L37" i="3"/>
  <c r="L34" i="3"/>
  <c r="L31" i="3"/>
  <c r="L28" i="3"/>
  <c r="L25" i="3"/>
  <c r="L22" i="3"/>
  <c r="L19" i="3"/>
  <c r="L16" i="3"/>
  <c r="L13" i="3"/>
  <c r="L10" i="3"/>
  <c r="L7" i="3"/>
  <c r="L4" i="3"/>
  <c r="F118" i="3"/>
  <c r="F115" i="3"/>
  <c r="F112" i="3"/>
  <c r="F109" i="3"/>
  <c r="F106" i="3"/>
  <c r="F103" i="3"/>
  <c r="F100" i="3"/>
  <c r="F97" i="3"/>
  <c r="F94" i="3"/>
  <c r="F91" i="3"/>
  <c r="F88" i="3"/>
  <c r="F85" i="3"/>
  <c r="F82" i="3"/>
  <c r="F79" i="3"/>
  <c r="F76" i="3"/>
  <c r="F73" i="3"/>
  <c r="F70" i="3"/>
  <c r="F67" i="3"/>
  <c r="F64" i="3"/>
  <c r="F61" i="3"/>
  <c r="F58" i="3"/>
  <c r="F55" i="3"/>
  <c r="F52" i="3"/>
  <c r="F49" i="3"/>
  <c r="F46" i="3"/>
  <c r="F43" i="3"/>
  <c r="F40" i="3"/>
  <c r="F37" i="3"/>
  <c r="F34" i="3"/>
  <c r="F31" i="3"/>
  <c r="F28" i="3"/>
  <c r="F25" i="3"/>
  <c r="F22" i="3"/>
  <c r="F19" i="3"/>
  <c r="F16" i="3"/>
  <c r="F10" i="3"/>
  <c r="F13" i="3"/>
  <c r="F7" i="3"/>
  <c r="F4" i="3"/>
  <c r="M21" i="2" l="1"/>
  <c r="AG190" i="3"/>
  <c r="AG189" i="3"/>
  <c r="D15" i="2"/>
  <c r="G13" i="2"/>
  <c r="H19" i="2" s="1"/>
  <c r="I19" i="2" s="1"/>
  <c r="C13" i="2"/>
  <c r="D19" i="2" s="1"/>
  <c r="E19" i="2" s="1"/>
  <c r="G12" i="2"/>
  <c r="H18" i="2" s="1"/>
  <c r="I18" i="2" s="1"/>
  <c r="C12" i="2"/>
  <c r="D18" i="2" s="1"/>
  <c r="E18" i="2" s="1"/>
  <c r="G11" i="2"/>
  <c r="H17" i="2" s="1"/>
  <c r="I17" i="2" s="1"/>
  <c r="C11" i="2"/>
  <c r="D17" i="2" s="1"/>
  <c r="E17" i="2" s="1"/>
  <c r="G10" i="2"/>
  <c r="H16" i="2" s="1"/>
  <c r="I16" i="2" s="1"/>
  <c r="C10" i="2"/>
  <c r="D16" i="2" s="1"/>
  <c r="G9" i="2"/>
  <c r="H15" i="2" s="1"/>
  <c r="E16" i="2" l="1"/>
  <c r="E15" i="2"/>
  <c r="D21" i="2"/>
  <c r="H21" i="2"/>
  <c r="I15" i="2"/>
  <c r="E21" i="2" l="1"/>
  <c r="I21" i="2"/>
</calcChain>
</file>

<file path=xl/sharedStrings.xml><?xml version="1.0" encoding="utf-8"?>
<sst xmlns="http://schemas.openxmlformats.org/spreadsheetml/2006/main" count="4440" uniqueCount="330">
  <si>
    <t>EndoH Sensitivity of VSV-G in presence of WT and mutant IFITM3</t>
  </si>
  <si>
    <t>WT-IFITM3</t>
  </si>
  <si>
    <t>85-90 -IFITM3</t>
  </si>
  <si>
    <t>Total VSVg-GFP</t>
  </si>
  <si>
    <t>EndoHResistant</t>
  </si>
  <si>
    <t>EndoHSensitive</t>
  </si>
  <si>
    <t>Exp 1</t>
  </si>
  <si>
    <t>Exp 2</t>
  </si>
  <si>
    <t>Exp 3</t>
  </si>
  <si>
    <t>Exp 4</t>
  </si>
  <si>
    <t>Exp 5</t>
  </si>
  <si>
    <t>AVG</t>
  </si>
  <si>
    <t>Above values Transformed in percentages</t>
  </si>
  <si>
    <t>Densitometry values</t>
  </si>
  <si>
    <t xml:space="preserve">Golgi </t>
  </si>
  <si>
    <t xml:space="preserve">Cyto </t>
  </si>
  <si>
    <t xml:space="preserve">Ratio </t>
  </si>
  <si>
    <t>Golgi</t>
  </si>
  <si>
    <t>Cyto</t>
  </si>
  <si>
    <t>Ratio</t>
  </si>
  <si>
    <t>Cell number</t>
  </si>
  <si>
    <t>wt ifitm3-golgi 6h</t>
  </si>
  <si>
    <t>wt ifitm3-golgi12h</t>
  </si>
  <si>
    <t>wt ifitm3-golgi24h</t>
  </si>
  <si>
    <t>85-90  ifitm3-golgi 6h</t>
  </si>
  <si>
    <t>85-90 ifitm3-golgi 12h</t>
  </si>
  <si>
    <t>SEM</t>
  </si>
  <si>
    <t>CTL</t>
  </si>
  <si>
    <t>wt ifitm3-Monensin</t>
  </si>
  <si>
    <t>wt ifitm3-No Monensin</t>
  </si>
  <si>
    <t>85-90 ifitm3- Monensin</t>
  </si>
  <si>
    <t>85-90 ifitm3- No Monensin</t>
  </si>
  <si>
    <t>S81A</t>
  </si>
  <si>
    <t>V82A</t>
  </si>
  <si>
    <t>Scoring examples</t>
  </si>
  <si>
    <t>Perinuclear accumulation of VSVg-GFP in IFITM3 positive cells (except in control with no IFITM3)</t>
  </si>
  <si>
    <t xml:space="preserve">Perinuclear </t>
  </si>
  <si>
    <t xml:space="preserve">Non-Perinuclear </t>
  </si>
  <si>
    <t>85-90</t>
  </si>
  <si>
    <t>IFITM3 WT</t>
  </si>
  <si>
    <t>Picture n1</t>
  </si>
  <si>
    <t>Picture n2</t>
  </si>
  <si>
    <t>Picture n3</t>
  </si>
  <si>
    <t>Picture n4</t>
  </si>
  <si>
    <t>Picture n5</t>
  </si>
  <si>
    <t>Picture n6</t>
  </si>
  <si>
    <t>Picture n7</t>
  </si>
  <si>
    <t>Picture n8</t>
  </si>
  <si>
    <t>Picture n9</t>
  </si>
  <si>
    <t>Picture n10</t>
  </si>
  <si>
    <t>Picture n11</t>
  </si>
  <si>
    <t>Picture n12</t>
  </si>
  <si>
    <t>Picture n13</t>
  </si>
  <si>
    <t>Picture n14</t>
  </si>
  <si>
    <t>Picture n15</t>
  </si>
  <si>
    <t>Picture n16</t>
  </si>
  <si>
    <t>Picture n17</t>
  </si>
  <si>
    <t>Picture n18</t>
  </si>
  <si>
    <t>Picture n19</t>
  </si>
  <si>
    <t>Picture n20</t>
  </si>
  <si>
    <t>Picture n21</t>
  </si>
  <si>
    <t>Picture n22</t>
  </si>
  <si>
    <t>Picture n23</t>
  </si>
  <si>
    <t>Percentage cells with phenotype per picture</t>
  </si>
  <si>
    <t>Number of cells per picture</t>
  </si>
  <si>
    <t>adjusted p value</t>
  </si>
  <si>
    <t>&lt;0,0001</t>
  </si>
  <si>
    <t xml:space="preserve">One-way Anova, Tukey's multiple comparison test: CTL vs 85-90 Perinuclear          </t>
  </si>
  <si>
    <t xml:space="preserve">One-way Anova, Tukey's multiple comparison test: WT IFITM3 vs 85-90 Perinuclear          </t>
  </si>
  <si>
    <t xml:space="preserve">One-way Anova, Tukey's multiple comparison test: CTL vs WT IFITM3  Perinuclear          </t>
  </si>
  <si>
    <t>Tot cell scored</t>
  </si>
  <si>
    <t xml:space="preserve">Normal </t>
  </si>
  <si>
    <t>Inflated</t>
  </si>
  <si>
    <t xml:space="preserve">Golgi appearence in IFITM3 positive cells </t>
  </si>
  <si>
    <t>p value</t>
  </si>
  <si>
    <t>Tot cells scored</t>
  </si>
  <si>
    <t xml:space="preserve">One-way Anova </t>
  </si>
  <si>
    <t xml:space="preserve">Student t test unpaired, two-tailed: WT IFITM3 vs 85-90; proportion cells with inflated Golgi        </t>
  </si>
  <si>
    <t>Location and Signal</t>
  </si>
  <si>
    <t>Ratio Golgi/Cytoplasm</t>
  </si>
  <si>
    <t>85-90 ifitm3-golgi 24h</t>
  </si>
  <si>
    <t>K83A</t>
  </si>
  <si>
    <t>S84A</t>
  </si>
  <si>
    <t>G91A</t>
  </si>
  <si>
    <t>D92A</t>
  </si>
  <si>
    <t>V93A</t>
  </si>
  <si>
    <t>T94A</t>
  </si>
  <si>
    <t>G95A</t>
  </si>
  <si>
    <t>A96G</t>
  </si>
  <si>
    <t>Q97A</t>
  </si>
  <si>
    <t>A98G</t>
  </si>
  <si>
    <t>Y99A</t>
  </si>
  <si>
    <t>A100G</t>
  </si>
  <si>
    <t>S101A</t>
  </si>
  <si>
    <t>T102A</t>
  </si>
  <si>
    <t>A103G</t>
  </si>
  <si>
    <t>K104A</t>
  </si>
  <si>
    <t>C105A</t>
  </si>
  <si>
    <t>L106A</t>
  </si>
  <si>
    <t>N107A</t>
  </si>
  <si>
    <t>Endo H sensitive proportion 85-90 vs CTL</t>
  </si>
  <si>
    <t>Tukey's multiple comparisons test</t>
  </si>
  <si>
    <t>Mean Diff.</t>
  </si>
  <si>
    <t>95.00% CI of diff.</t>
  </si>
  <si>
    <t>Significant?</t>
  </si>
  <si>
    <t>Summary</t>
  </si>
  <si>
    <t>Adjusted P Value</t>
  </si>
  <si>
    <t xml:space="preserve">  WT-6 vs. WT-12</t>
  </si>
  <si>
    <t>0.2715 to 3.417</t>
  </si>
  <si>
    <t>Yes</t>
  </si>
  <si>
    <t>*</t>
  </si>
  <si>
    <t xml:space="preserve">  WT-6 vs. WT-24</t>
  </si>
  <si>
    <t>2.398 to 5.402</t>
  </si>
  <si>
    <t>****</t>
  </si>
  <si>
    <t>&lt;0.0001</t>
  </si>
  <si>
    <t xml:space="preserve">  WT-6 vs. 85-90-6</t>
  </si>
  <si>
    <t>-0.9313 to 2.233</t>
  </si>
  <si>
    <t>No</t>
  </si>
  <si>
    <t>ns</t>
  </si>
  <si>
    <t xml:space="preserve">  WT-6 vs. 85-90-12</t>
  </si>
  <si>
    <t>-0.8041 to 2.070</t>
  </si>
  <si>
    <t xml:space="preserve">  WT-6 vs. 85-90-24</t>
  </si>
  <si>
    <t>0.05512 to 2.947</t>
  </si>
  <si>
    <t xml:space="preserve">  WT-12 vs. WT-24</t>
  </si>
  <si>
    <t>0.5751 to 3.537</t>
  </si>
  <si>
    <t>**</t>
  </si>
  <si>
    <t xml:space="preserve">  WT-12 vs. 85-90-6</t>
  </si>
  <si>
    <t>-2.756 to 0.3692</t>
  </si>
  <si>
    <t xml:space="preserve">  WT-12 vs. 85-90-12</t>
  </si>
  <si>
    <t>-2.626 to 0.2039</t>
  </si>
  <si>
    <t xml:space="preserve">  WT-12 vs. 85-90-24</t>
  </si>
  <si>
    <t>-1.767 to 1.082</t>
  </si>
  <si>
    <t xml:space="preserve">  WT-24 vs. 85-90-6</t>
  </si>
  <si>
    <t>-4.741 to -1.758</t>
  </si>
  <si>
    <t xml:space="preserve">  WT-24 vs. 85-90-12</t>
  </si>
  <si>
    <t>-4.604 to -1.931</t>
  </si>
  <si>
    <t xml:space="preserve">  WT-24 vs. 85-90-24</t>
  </si>
  <si>
    <t>-3.745 to -1.053</t>
  </si>
  <si>
    <t xml:space="preserve">  85-90-6 vs. 85-90-12</t>
  </si>
  <si>
    <t>-1.444 to 1.408</t>
  </si>
  <si>
    <t>&gt;0.9999</t>
  </si>
  <si>
    <t xml:space="preserve">  85-90-6 vs. 85-90-24</t>
  </si>
  <si>
    <t>-0.5847 to 2.285</t>
  </si>
  <si>
    <t xml:space="preserve">  85-90-12 vs. 85-90-24</t>
  </si>
  <si>
    <t>-0.4048 to 2.142</t>
  </si>
  <si>
    <t>One-way Anova tests performed in PRISM</t>
  </si>
  <si>
    <t xml:space="preserve">  WT-Monensin vs. WT no Monensin</t>
  </si>
  <si>
    <t>0.1883 to 1.831</t>
  </si>
  <si>
    <t xml:space="preserve">  WT-Monensin vs. 85-90-Monensin</t>
  </si>
  <si>
    <t>-1.061 to 0.6930</t>
  </si>
  <si>
    <t xml:space="preserve">  WT-Monensin vs. 85-90 no Monensin</t>
  </si>
  <si>
    <t>-1.905 to 0.4189</t>
  </si>
  <si>
    <t xml:space="preserve">  WT no Monensin vs. 85-90-Monensin</t>
  </si>
  <si>
    <t>-2.128 to -0.2591</t>
  </si>
  <si>
    <t xml:space="preserve">  WT no Monensin vs. 85-90 no Monensin</t>
  </si>
  <si>
    <t>-2.958 to -0.5467</t>
  </si>
  <si>
    <t xml:space="preserve">  85-90-Monensin vs. 85-90 no Monensin</t>
  </si>
  <si>
    <t>-1.803 to 0.6855</t>
  </si>
  <si>
    <t>R85A</t>
  </si>
  <si>
    <t>D86A</t>
  </si>
  <si>
    <t>R87A</t>
  </si>
  <si>
    <t>K88A</t>
  </si>
  <si>
    <t>M89A</t>
  </si>
  <si>
    <t>V90A</t>
  </si>
  <si>
    <t>Binary scoring: normal or inflated</t>
  </si>
  <si>
    <t>WT IFITM3</t>
  </si>
  <si>
    <t>Pearson's R value (no threshold) ER and</t>
  </si>
  <si>
    <t>Cell n°</t>
  </si>
  <si>
    <t>85-90 IFITM3</t>
  </si>
  <si>
    <t>Pearson's R value (no threshold) CD63 and</t>
  </si>
  <si>
    <t>Pearson's R value (no threshold) LAMP2 and</t>
  </si>
  <si>
    <t>Pearson's R value (no threshold) GM130 and</t>
  </si>
  <si>
    <t>IFITM1 WT</t>
  </si>
  <si>
    <t>IFITM1 R64A</t>
  </si>
  <si>
    <t>PRRT2 WT</t>
  </si>
  <si>
    <t xml:space="preserve">  ER 85-90 vs. ER WT</t>
  </si>
  <si>
    <t>-0.1051 to 0.1988</t>
  </si>
  <si>
    <t xml:space="preserve">  CD63 85-90 vs. ER WT</t>
  </si>
  <si>
    <t>-0.1744 to 0.09328</t>
  </si>
  <si>
    <t xml:space="preserve">  LAMP2 85-90 vs. LAMP2 WT</t>
  </si>
  <si>
    <t>-0.1003 to 0.2303</t>
  </si>
  <si>
    <t xml:space="preserve">  GM130 85-90 vs. GM130 WT</t>
  </si>
  <si>
    <t>0.1218 to 0.4550</t>
  </si>
  <si>
    <t>Student t test WT. vs R64A IFITM1 (two tailed): p value</t>
  </si>
  <si>
    <t>PRRT2 R291V</t>
  </si>
  <si>
    <t>PRRT2 R295A</t>
  </si>
  <si>
    <t>PRRT2 R295Q</t>
  </si>
  <si>
    <t>The scoring procedure was validated for a small set of cells by quantifying the asymmetrical distribution of mEm.VSV-G (method that was instead used for quantification in Fig 3b)</t>
  </si>
  <si>
    <t>Perinuclear accumulation=asymmetrical distribution of mEm.VSV-G</t>
  </si>
  <si>
    <t>Example of asymetrical distribution</t>
  </si>
  <si>
    <t>AVG fluorescence</t>
  </si>
  <si>
    <t>Normalized percentages of mEm.VSV-G in Left part of the cells</t>
  </si>
  <si>
    <t>Left part of the cell</t>
  </si>
  <si>
    <t>Right part of the cell</t>
  </si>
  <si>
    <t>Example of symmetrical distribution</t>
  </si>
  <si>
    <t>For asymmetrical distribution the left side of the cell was set as the side of the cell with higher protein accumulation levels</t>
  </si>
  <si>
    <t>85-90 IFITM3 mutant and VSV-G</t>
  </si>
  <si>
    <t>Right</t>
  </si>
  <si>
    <t>Side of nucleus</t>
  </si>
  <si>
    <t xml:space="preserve">Left </t>
  </si>
  <si>
    <t>Normalized % at Left over total</t>
  </si>
  <si>
    <t>85-90 IFITM3 mutant  VSV-G and GS15 (0.2)</t>
  </si>
  <si>
    <t>85-90 IFITM3 mutant  VSV-G and GS15 (0.5)</t>
  </si>
  <si>
    <t>Dunnett's multiple comparisons test</t>
  </si>
  <si>
    <t xml:space="preserve">  85-90 vs. GS15 85-90  0,2</t>
  </si>
  <si>
    <t>8.162 to 17.92</t>
  </si>
  <si>
    <t xml:space="preserve">  85-90 vs. GS15 85-90  0,5</t>
  </si>
  <si>
    <t>13.12 to 24.10</t>
  </si>
  <si>
    <t>ctl + Amphotericin B</t>
  </si>
  <si>
    <t>85-90 + Amphotericin B</t>
  </si>
  <si>
    <t>Perinuclear accumulation of CD93 in IFITM3-positive cells (except in control with no IFITM3)</t>
  </si>
  <si>
    <t>Visual Scoring</t>
  </si>
  <si>
    <t xml:space="preserve">Student t test unpaired, two-tailed: Cells with perinuclear CD93 +/- 85-90 </t>
  </si>
  <si>
    <t>&lt; 0.0001</t>
  </si>
  <si>
    <t>WT</t>
  </si>
  <si>
    <t>WT + AmphoB</t>
  </si>
  <si>
    <t xml:space="preserve">IFITM3 positive cells </t>
  </si>
  <si>
    <t>Perinuclear VSV-G</t>
  </si>
  <si>
    <t>Non-Perinuclear VSV-G</t>
  </si>
  <si>
    <t>picture n°</t>
  </si>
  <si>
    <t>WT IFITM3 (0,1 microG)</t>
  </si>
  <si>
    <t>WT IFITM3 (1 microG)</t>
  </si>
  <si>
    <t>WT IFITM3 (2 microG)</t>
  </si>
  <si>
    <t>WT IFITM3 (5 microG)</t>
  </si>
  <si>
    <t>Total cells scored</t>
  </si>
  <si>
    <t>Proportions</t>
  </si>
  <si>
    <t>0,1 vs 1</t>
  </si>
  <si>
    <t>-2,251 to 1,287</t>
  </si>
  <si>
    <t>0,1 vs 2</t>
  </si>
  <si>
    <t>-4,382 to -1,613</t>
  </si>
  <si>
    <t>0,1 vs 5</t>
  </si>
  <si>
    <t>-5,997 to -3,101</t>
  </si>
  <si>
    <t>No IFN</t>
  </si>
  <si>
    <t>Pearson's R</t>
  </si>
  <si>
    <t>A549: Pearson's R value (no threshold) GM130/IFITM3</t>
  </si>
  <si>
    <t xml:space="preserve"> IFN (24 hrs)</t>
  </si>
  <si>
    <t>no IFN vs 24hrs</t>
  </si>
  <si>
    <t>-0,08567 to 0,02649</t>
  </si>
  <si>
    <t>no IFN vs 72hrs</t>
  </si>
  <si>
    <t>24 hrs  IFN vs 72 hrs</t>
  </si>
  <si>
    <t>-0,1876 to -0,06916</t>
  </si>
  <si>
    <t>-0,1498 to -0,04786</t>
  </si>
  <si>
    <t>-0,1410 to -0,003872</t>
  </si>
  <si>
    <t>-0,2571 to -0,1271</t>
  </si>
  <si>
    <t>-0,1795 to -0,05983</t>
  </si>
  <si>
    <t>Macrophages: Pearson's R value (no threshold) GM130/IFITM3</t>
  </si>
  <si>
    <t>GFP transfected cells</t>
  </si>
  <si>
    <t>MFI</t>
  </si>
  <si>
    <t>IFITM KO</t>
  </si>
  <si>
    <t>below threshold</t>
  </si>
  <si>
    <t>VSVg-transfected cells</t>
  </si>
  <si>
    <t>Normalized MFI Values (gfp)</t>
  </si>
  <si>
    <t xml:space="preserve">Student t test unpaired, two-tailed: GFP WT vs KO        </t>
  </si>
  <si>
    <t>Normalized MFI Values (plasma membrane VSVg)</t>
  </si>
  <si>
    <t xml:space="preserve">Student t test unpaired, two-tailed: plasma membrane VSVg WT vs KO        </t>
  </si>
  <si>
    <t>0.0003</t>
  </si>
  <si>
    <t>0.4928</t>
  </si>
  <si>
    <t>Calculated on Prism</t>
  </si>
  <si>
    <t>WT vs. 85-90</t>
  </si>
  <si>
    <t>85-90 vs. WT</t>
  </si>
  <si>
    <t>WT vs. S81A</t>
  </si>
  <si>
    <t>85-90 vs. S81A</t>
  </si>
  <si>
    <t>WT vs. V82A</t>
  </si>
  <si>
    <t>85-90 vs. V82A</t>
  </si>
  <si>
    <t>WT vs. K83A</t>
  </si>
  <si>
    <t>85-90 vs. K83A</t>
  </si>
  <si>
    <t>WT vs. S84A</t>
  </si>
  <si>
    <t>85-90 vs. S84A</t>
  </si>
  <si>
    <t>WT vs. R85A</t>
  </si>
  <si>
    <t>85-90 vs. R85A</t>
  </si>
  <si>
    <t>WT vs. D86A</t>
  </si>
  <si>
    <t>85-90 vs. D86A</t>
  </si>
  <si>
    <t>WT vs. R87A</t>
  </si>
  <si>
    <t>85-90 vs. R87A</t>
  </si>
  <si>
    <t>WT vs. K88A</t>
  </si>
  <si>
    <t>85-90 vs. K88A</t>
  </si>
  <si>
    <t>WT vs. M89A</t>
  </si>
  <si>
    <t>85-90 vs. M89A</t>
  </si>
  <si>
    <t>***</t>
  </si>
  <si>
    <t>WT vs. V90A</t>
  </si>
  <si>
    <t>85-90 vs. V90A</t>
  </si>
  <si>
    <t>WT vs. G91A</t>
  </si>
  <si>
    <t>85-90 vs. G91A</t>
  </si>
  <si>
    <t>WT vs. D92A</t>
  </si>
  <si>
    <t>85-90 vs. D92A</t>
  </si>
  <si>
    <t>WT vs. V93A</t>
  </si>
  <si>
    <t>85-90 vs. V93A</t>
  </si>
  <si>
    <t>WT vs. T94A</t>
  </si>
  <si>
    <t>85-90 vs. T94A</t>
  </si>
  <si>
    <t>WT vs. G95A</t>
  </si>
  <si>
    <t>85-90 vs. G95A</t>
  </si>
  <si>
    <t>WT vs. A96G</t>
  </si>
  <si>
    <t>85-90 vs. A96G</t>
  </si>
  <si>
    <t>WT vs. Q97A</t>
  </si>
  <si>
    <t>85-90 vs. Q97A</t>
  </si>
  <si>
    <t>WT vs. A98G</t>
  </si>
  <si>
    <t>85-90 vs. A98G</t>
  </si>
  <si>
    <t>WT vs. Y99A</t>
  </si>
  <si>
    <t>85-90 vs. Y99A</t>
  </si>
  <si>
    <t>WT vs. A100G</t>
  </si>
  <si>
    <t>85-90 vs. A100G</t>
  </si>
  <si>
    <t>WT vs. S101A</t>
  </si>
  <si>
    <t>85-90 vs. S101A</t>
  </si>
  <si>
    <t>WT vs. T102A</t>
  </si>
  <si>
    <t>85-90 vs. T102A</t>
  </si>
  <si>
    <t>WT vs. A103G</t>
  </si>
  <si>
    <t>85-90 vs. A103G</t>
  </si>
  <si>
    <t>WT vs. K104A</t>
  </si>
  <si>
    <t>85-90 vs. K104A</t>
  </si>
  <si>
    <t>WT vs. C105A</t>
  </si>
  <si>
    <t>85-90 vs. C105A</t>
  </si>
  <si>
    <t>WT vs. L106A</t>
  </si>
  <si>
    <t>85-90 vs. L106A</t>
  </si>
  <si>
    <t>WT vs. N107A</t>
  </si>
  <si>
    <t>85-90 vs. N107A</t>
  </si>
  <si>
    <t xml:space="preserve">Student t test unpaired, two-tailed:  WT vs WT+AmphoB        </t>
  </si>
  <si>
    <t xml:space="preserve">Student t test unpaired, two-tailed: IFITMs KO vs IFITMs KO+ AmphoB      </t>
  </si>
  <si>
    <t>IFITMs KO</t>
  </si>
  <si>
    <t>IFITMs KO + AmphoB</t>
  </si>
  <si>
    <t>0.8085</t>
  </si>
  <si>
    <t>0.0411</t>
  </si>
  <si>
    <t>WT low</t>
  </si>
  <si>
    <t>WT low+ AmphoB</t>
  </si>
  <si>
    <t>WT High</t>
  </si>
  <si>
    <t>WT High+ AmphoB</t>
  </si>
  <si>
    <t>Student t test unpaired, two-tailed: 85-90 +/- AmphoB</t>
  </si>
  <si>
    <t>0.0022</t>
  </si>
  <si>
    <t>Student t test unpaired, two-tailed: IFITM3 WT high +/- AmphoB</t>
  </si>
  <si>
    <t>Student t test unpaired, two-tailed: IFITM3 WT low +/- AmphoB</t>
  </si>
  <si>
    <t>0.8993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</si>
</sst>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indexed="10"/>
      <name val="Verdana"/>
      <family val="2"/>
    </font>
    <font>
      <b/>
      <sz val="10"/>
      <name val="Verdana"/>
      <family val="2"/>
    </font>
    <font>
      <b/>
      <sz val="10"/>
      <color theme="4"/>
      <name val="Verdana"/>
      <family val="2"/>
    </font>
    <font>
      <b/>
      <sz val="12"/>
      <color theme="4"/>
      <name val="Calibri"/>
      <family val="2"/>
      <scheme val="minor"/>
    </font>
    <font>
      <sz val="10"/>
      <name val="Verdana"/>
      <family val="2"/>
    </font>
    <font>
      <b/>
      <sz val="12"/>
      <color rgb="FF7030A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color indexed="10"/>
      <name val="Verdana"/>
      <family val="2"/>
    </font>
    <font>
      <b/>
      <sz val="11"/>
      <color theme="4"/>
      <name val="Times Roman"/>
    </font>
    <font>
      <b/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2"/>
      <color rgb="FFFF0000"/>
      <name val="Calibri"/>
      <family val="2"/>
      <scheme val="minor"/>
    </font>
    <font>
      <b/>
      <sz val="10"/>
      <color indexed="10"/>
      <name val="Verdana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2"/>
      <name val="Arial"/>
      <family val="2"/>
    </font>
    <font>
      <sz val="13"/>
      <name val="Arial"/>
      <family val="2"/>
    </font>
    <font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98">
    <xf numFmtId="0" fontId="0" fillId="0" borderId="0" xfId="0"/>
    <xf numFmtId="0" fontId="0" fillId="0" borderId="12" xfId="0" applyBorder="1"/>
    <xf numFmtId="0" fontId="0" fillId="0" borderId="1" xfId="0" applyBorder="1"/>
    <xf numFmtId="0" fontId="2" fillId="0" borderId="0" xfId="0" applyFont="1"/>
    <xf numFmtId="0" fontId="0" fillId="0" borderId="0" xfId="0" applyAlignment="1"/>
    <xf numFmtId="0" fontId="2" fillId="0" borderId="1" xfId="0" applyFont="1" applyBorder="1"/>
    <xf numFmtId="0" fontId="0" fillId="0" borderId="1" xfId="0" applyBorder="1" applyAlignment="1">
      <alignment wrapText="1"/>
    </xf>
    <xf numFmtId="0" fontId="0" fillId="0" borderId="2" xfId="0" applyBorder="1"/>
    <xf numFmtId="0" fontId="0" fillId="0" borderId="0" xfId="0" applyAlignment="1">
      <alignment vertical="center"/>
    </xf>
    <xf numFmtId="0" fontId="3" fillId="0" borderId="1" xfId="0" applyFont="1" applyBorder="1"/>
    <xf numFmtId="0" fontId="5" fillId="0" borderId="1" xfId="0" applyFont="1" applyBorder="1"/>
    <xf numFmtId="0" fontId="4" fillId="0" borderId="1" xfId="0" applyFont="1" applyBorder="1"/>
    <xf numFmtId="0" fontId="6" fillId="0" borderId="0" xfId="0" applyFont="1"/>
    <xf numFmtId="0" fontId="6" fillId="0" borderId="1" xfId="0" applyFon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3" xfId="0" applyBorder="1"/>
    <xf numFmtId="0" fontId="0" fillId="0" borderId="0" xfId="0" applyBorder="1"/>
    <xf numFmtId="0" fontId="0" fillId="0" borderId="18" xfId="0" applyBorder="1"/>
    <xf numFmtId="0" fontId="0" fillId="0" borderId="16" xfId="0" applyBorder="1"/>
    <xf numFmtId="0" fontId="0" fillId="0" borderId="17" xfId="0" applyBorder="1"/>
    <xf numFmtId="0" fontId="1" fillId="0" borderId="0" xfId="0" applyFont="1"/>
    <xf numFmtId="0" fontId="7" fillId="0" borderId="1" xfId="0" applyFont="1" applyBorder="1"/>
    <xf numFmtId="0" fontId="1" fillId="0" borderId="1" xfId="0" applyFont="1" applyBorder="1"/>
    <xf numFmtId="0" fontId="5" fillId="0" borderId="0" xfId="0" applyFont="1"/>
    <xf numFmtId="0" fontId="8" fillId="0" borderId="0" xfId="0" applyFont="1" applyAlignment="1">
      <alignment vertical="center"/>
    </xf>
    <xf numFmtId="0" fontId="8" fillId="0" borderId="0" xfId="0" applyFont="1"/>
    <xf numFmtId="0" fontId="9" fillId="0" borderId="1" xfId="0" applyFont="1" applyBorder="1"/>
    <xf numFmtId="0" fontId="1" fillId="0" borderId="8" xfId="0" applyFon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4" xfId="0" applyBorder="1"/>
    <xf numFmtId="0" fontId="0" fillId="0" borderId="14" xfId="0" applyBorder="1" applyAlignment="1">
      <alignment vertical="center"/>
    </xf>
    <xf numFmtId="0" fontId="0" fillId="0" borderId="15" xfId="0" applyBorder="1"/>
    <xf numFmtId="0" fontId="0" fillId="0" borderId="25" xfId="0" applyBorder="1"/>
    <xf numFmtId="0" fontId="1" fillId="0" borderId="26" xfId="0" applyFont="1" applyBorder="1" applyAlignment="1">
      <alignment vertical="center"/>
    </xf>
    <xf numFmtId="0" fontId="0" fillId="0" borderId="27" xfId="0" applyBorder="1"/>
    <xf numFmtId="0" fontId="0" fillId="0" borderId="28" xfId="0" applyBorder="1"/>
    <xf numFmtId="0" fontId="0" fillId="0" borderId="11" xfId="0" applyBorder="1"/>
    <xf numFmtId="0" fontId="0" fillId="0" borderId="14" xfId="0" applyBorder="1"/>
    <xf numFmtId="0" fontId="11" fillId="0" borderId="1" xfId="0" applyFont="1" applyBorder="1"/>
    <xf numFmtId="0" fontId="0" fillId="0" borderId="1" xfId="0" applyFont="1" applyBorder="1"/>
    <xf numFmtId="0" fontId="11" fillId="0" borderId="15" xfId="0" applyFont="1" applyBorder="1"/>
    <xf numFmtId="0" fontId="0" fillId="0" borderId="19" xfId="0" applyBorder="1"/>
    <xf numFmtId="0" fontId="1" fillId="0" borderId="0" xfId="0" applyFont="1" applyBorder="1" applyAlignment="1"/>
    <xf numFmtId="0" fontId="1" fillId="0" borderId="3" xfId="0" applyFont="1" applyBorder="1"/>
    <xf numFmtId="3" fontId="0" fillId="0" borderId="1" xfId="0" applyNumberFormat="1" applyBorder="1"/>
    <xf numFmtId="0" fontId="2" fillId="0" borderId="1" xfId="0" applyFont="1" applyFill="1" applyBorder="1"/>
    <xf numFmtId="3" fontId="0" fillId="0" borderId="1" xfId="0" applyNumberFormat="1" applyFill="1" applyBorder="1"/>
    <xf numFmtId="0" fontId="12" fillId="0" borderId="1" xfId="0" applyFont="1" applyBorder="1"/>
    <xf numFmtId="0" fontId="0" fillId="0" borderId="1" xfId="0" applyFill="1" applyBorder="1"/>
    <xf numFmtId="0" fontId="0" fillId="0" borderId="0" xfId="0" applyFill="1"/>
    <xf numFmtId="0" fontId="12" fillId="0" borderId="1" xfId="0" applyFont="1" applyFill="1" applyBorder="1"/>
    <xf numFmtId="0" fontId="2" fillId="0" borderId="0" xfId="0" applyFont="1" applyFill="1"/>
    <xf numFmtId="0" fontId="13" fillId="0" borderId="0" xfId="0" applyFont="1"/>
    <xf numFmtId="0" fontId="8" fillId="0" borderId="0" xfId="0" applyFont="1" applyFill="1"/>
    <xf numFmtId="0" fontId="1" fillId="0" borderId="8" xfId="0" applyFont="1" applyBorder="1"/>
    <xf numFmtId="0" fontId="14" fillId="0" borderId="1" xfId="0" applyFont="1" applyBorder="1"/>
    <xf numFmtId="0" fontId="14" fillId="0" borderId="0" xfId="0" applyFont="1" applyBorder="1"/>
    <xf numFmtId="0" fontId="7" fillId="0" borderId="13" xfId="0" applyFont="1" applyBorder="1"/>
    <xf numFmtId="0" fontId="1" fillId="0" borderId="29" xfId="0" applyFont="1" applyBorder="1"/>
    <xf numFmtId="0" fontId="0" fillId="0" borderId="30" xfId="0" applyBorder="1"/>
    <xf numFmtId="0" fontId="1" fillId="0" borderId="0" xfId="0" applyFont="1" applyBorder="1"/>
    <xf numFmtId="0" fontId="15" fillId="0" borderId="1" xfId="0" applyFont="1" applyBorder="1"/>
    <xf numFmtId="0" fontId="16" fillId="0" borderId="0" xfId="0" applyFont="1" applyBorder="1"/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vertical="center" textRotation="90"/>
    </xf>
    <xf numFmtId="0" fontId="18" fillId="0" borderId="1" xfId="0" applyFont="1" applyBorder="1"/>
    <xf numFmtId="0" fontId="19" fillId="0" borderId="1" xfId="0" applyFont="1" applyBorder="1"/>
    <xf numFmtId="0" fontId="17" fillId="0" borderId="1" xfId="0" applyFont="1" applyBorder="1"/>
    <xf numFmtId="0" fontId="17" fillId="0" borderId="2" xfId="0" applyFont="1" applyBorder="1"/>
    <xf numFmtId="0" fontId="0" fillId="0" borderId="31" xfId="0" applyBorder="1"/>
    <xf numFmtId="0" fontId="0" fillId="0" borderId="4" xfId="0" applyBorder="1"/>
    <xf numFmtId="0" fontId="0" fillId="0" borderId="5" xfId="0" applyBorder="1"/>
    <xf numFmtId="0" fontId="0" fillId="0" borderId="21" xfId="0" applyBorder="1"/>
    <xf numFmtId="0" fontId="0" fillId="0" borderId="32" xfId="0" applyBorder="1"/>
    <xf numFmtId="0" fontId="0" fillId="0" borderId="6" xfId="0" applyBorder="1"/>
    <xf numFmtId="0" fontId="0" fillId="0" borderId="7" xfId="0" applyBorder="1"/>
    <xf numFmtId="0" fontId="1" fillId="0" borderId="4" xfId="0" applyFont="1" applyBorder="1" applyAlignment="1">
      <alignment vertic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2" xfId="0" applyFont="1" applyBorder="1"/>
    <xf numFmtId="0" fontId="7" fillId="0" borderId="0" xfId="0" applyFont="1" applyBorder="1"/>
    <xf numFmtId="0" fontId="5" fillId="0" borderId="0" xfId="0" applyFont="1" applyBorder="1"/>
    <xf numFmtId="0" fontId="0" fillId="0" borderId="1" xfId="0" applyBorder="1" applyAlignment="1">
      <alignment vertical="center"/>
    </xf>
    <xf numFmtId="0" fontId="7" fillId="0" borderId="20" xfId="0" applyFont="1" applyBorder="1"/>
    <xf numFmtId="0" fontId="0" fillId="0" borderId="3" xfId="0" applyBorder="1"/>
    <xf numFmtId="0" fontId="6" fillId="0" borderId="0" xfId="1"/>
    <xf numFmtId="0" fontId="6" fillId="0" borderId="1" xfId="1" applyBorder="1"/>
    <xf numFmtId="0" fontId="3" fillId="0" borderId="0" xfId="0" applyFont="1"/>
    <xf numFmtId="0" fontId="3" fillId="0" borderId="1" xfId="1" applyFont="1" applyBorder="1"/>
    <xf numFmtId="0" fontId="3" fillId="0" borderId="0" xfId="1" applyFont="1"/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20" fillId="0" borderId="1" xfId="0" applyFont="1" applyBorder="1"/>
    <xf numFmtId="0" fontId="0" fillId="0" borderId="1" xfId="0" applyFont="1" applyBorder="1" applyAlignment="1">
      <alignment vertical="center"/>
    </xf>
    <xf numFmtId="0" fontId="1" fillId="0" borderId="11" xfId="0" applyFont="1" applyBorder="1"/>
    <xf numFmtId="0" fontId="1" fillId="0" borderId="24" xfId="0" applyFont="1" applyBorder="1"/>
    <xf numFmtId="0" fontId="20" fillId="0" borderId="24" xfId="0" applyFont="1" applyBorder="1"/>
    <xf numFmtId="0" fontId="0" fillId="0" borderId="12" xfId="0" applyFill="1" applyBorder="1" applyAlignment="1">
      <alignment vertical="center"/>
    </xf>
    <xf numFmtId="0" fontId="18" fillId="0" borderId="24" xfId="0" applyFont="1" applyBorder="1"/>
    <xf numFmtId="0" fontId="20" fillId="0" borderId="15" xfId="0" applyFont="1" applyBorder="1"/>
    <xf numFmtId="0" fontId="20" fillId="0" borderId="25" xfId="0" applyFont="1" applyBorder="1"/>
    <xf numFmtId="0" fontId="0" fillId="0" borderId="24" xfId="0" applyBorder="1" applyAlignment="1">
      <alignment vertical="center"/>
    </xf>
    <xf numFmtId="0" fontId="0" fillId="0" borderId="24" xfId="0" applyFill="1" applyBorder="1" applyAlignment="1">
      <alignment vertical="center"/>
    </xf>
    <xf numFmtId="0" fontId="19" fillId="0" borderId="24" xfId="0" applyFont="1" applyBorder="1"/>
    <xf numFmtId="0" fontId="19" fillId="0" borderId="15" xfId="0" applyFont="1" applyBorder="1"/>
    <xf numFmtId="0" fontId="19" fillId="0" borderId="25" xfId="0" applyFont="1" applyBorder="1"/>
    <xf numFmtId="0" fontId="21" fillId="0" borderId="1" xfId="0" applyFont="1" applyBorder="1" applyAlignment="1">
      <alignment horizontal="left"/>
    </xf>
    <xf numFmtId="0" fontId="21" fillId="0" borderId="1" xfId="0" applyFont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/>
    <xf numFmtId="0" fontId="0" fillId="0" borderId="0" xfId="0" applyBorder="1" applyAlignment="1"/>
    <xf numFmtId="0" fontId="0" fillId="0" borderId="0" xfId="0" applyAlignment="1">
      <alignment wrapText="1"/>
    </xf>
    <xf numFmtId="0" fontId="22" fillId="0" borderId="0" xfId="0" applyFont="1"/>
    <xf numFmtId="0" fontId="15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31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2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textRotation="90" wrapText="1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" fillId="0" borderId="5" xfId="0" applyFont="1" applyBorder="1" applyAlignment="1">
      <alignment horizontal="center" vertical="center" textRotation="90"/>
    </xf>
    <xf numFmtId="0" fontId="1" fillId="0" borderId="21" xfId="0" applyFont="1" applyBorder="1" applyAlignment="1">
      <alignment horizontal="center" vertical="center" textRotation="90"/>
    </xf>
    <xf numFmtId="0" fontId="1" fillId="0" borderId="20" xfId="0" applyFont="1" applyBorder="1" applyAlignment="1">
      <alignment horizontal="center" vertical="center" textRotation="90"/>
    </xf>
    <xf numFmtId="0" fontId="1" fillId="0" borderId="2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5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6" fillId="0" borderId="1" xfId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1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0" xfId="0" applyFont="1" applyBorder="1" applyAlignment="1">
      <alignment horizontal="center" vertical="center" textRotation="90" wrapText="1"/>
    </xf>
    <xf numFmtId="0" fontId="1" fillId="0" borderId="2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8" fillId="0" borderId="20" xfId="0" applyFont="1" applyBorder="1" applyAlignment="1">
      <alignment horizontal="center" vertical="center" textRotation="90"/>
    </xf>
    <xf numFmtId="0" fontId="18" fillId="0" borderId="22" xfId="0" applyFont="1" applyBorder="1" applyAlignment="1">
      <alignment horizontal="center" vertical="center" textRotation="90"/>
    </xf>
    <xf numFmtId="0" fontId="18" fillId="0" borderId="3" xfId="0" applyFont="1" applyBorder="1" applyAlignment="1">
      <alignment horizontal="center" vertical="center" textRotation="90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7" fillId="0" borderId="30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" fillId="0" borderId="1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0" fillId="0" borderId="0" xfId="0" applyFont="1"/>
    <xf numFmtId="0" fontId="0" fillId="0" borderId="3" xfId="0" applyFont="1" applyBorder="1" applyAlignment="1">
      <alignment vertical="center"/>
    </xf>
    <xf numFmtId="0" fontId="0" fillId="0" borderId="3" xfId="0" applyFont="1" applyBorder="1"/>
    <xf numFmtId="0" fontId="0" fillId="0" borderId="2" xfId="0" applyFont="1" applyBorder="1"/>
  </cellXfs>
  <cellStyles count="2">
    <cellStyle name="Normal" xfId="0" builtinId="0"/>
    <cellStyle name="Normal 2" xfId="1" xr:uid="{5CC98CB9-9137-6249-993A-AB659F90F4F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tif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</xdr:colOff>
      <xdr:row>2</xdr:row>
      <xdr:rowOff>0</xdr:rowOff>
    </xdr:from>
    <xdr:to>
      <xdr:col>8</xdr:col>
      <xdr:colOff>406400</xdr:colOff>
      <xdr:row>22</xdr:row>
      <xdr:rowOff>88900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F3F399DB-B153-6D47-8D4F-A26E77F40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3700" y="406400"/>
          <a:ext cx="5753100" cy="4178300"/>
        </a:xfrm>
        <a:prstGeom prst="rect">
          <a:avLst/>
        </a:prstGeom>
      </xdr:spPr>
    </xdr:pic>
    <xdr:clientData/>
  </xdr:twoCellAnchor>
  <xdr:oneCellAnchor>
    <xdr:from>
      <xdr:col>17</xdr:col>
      <xdr:colOff>800100</xdr:colOff>
      <xdr:row>7</xdr:row>
      <xdr:rowOff>0</xdr:rowOff>
    </xdr:from>
    <xdr:ext cx="3227015" cy="2235582"/>
    <xdr:pic>
      <xdr:nvPicPr>
        <xdr:cNvPr id="3" name="Image 2">
          <a:extLst>
            <a:ext uri="{FF2B5EF4-FFF2-40B4-BE49-F238E27FC236}">
              <a16:creationId xmlns:a16="http://schemas.microsoft.com/office/drawing/2014/main" id="{EC73107A-BFE2-8541-8153-D7E61811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0" y="1435100"/>
          <a:ext cx="3227015" cy="2235582"/>
        </a:xfrm>
        <a:prstGeom prst="rect">
          <a:avLst/>
        </a:prstGeom>
      </xdr:spPr>
    </xdr:pic>
    <xdr:clientData/>
  </xdr:oneCellAnchor>
  <xdr:oneCellAnchor>
    <xdr:from>
      <xdr:col>15</xdr:col>
      <xdr:colOff>103187</xdr:colOff>
      <xdr:row>9</xdr:row>
      <xdr:rowOff>0</xdr:rowOff>
    </xdr:from>
    <xdr:ext cx="1547813" cy="1485900"/>
    <xdr:pic>
      <xdr:nvPicPr>
        <xdr:cNvPr id="4" name="Image 3">
          <a:extLst>
            <a:ext uri="{FF2B5EF4-FFF2-40B4-BE49-F238E27FC236}">
              <a16:creationId xmlns:a16="http://schemas.microsoft.com/office/drawing/2014/main" id="{6A2C1CB4-3AFE-D24E-9CB4-CD573F0E2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754187" y="1625600"/>
          <a:ext cx="1547813" cy="1485900"/>
        </a:xfrm>
        <a:prstGeom prst="rect">
          <a:avLst/>
        </a:prstGeom>
      </xdr:spPr>
    </xdr:pic>
    <xdr:clientData/>
  </xdr:oneCellAnchor>
  <xdr:oneCellAnchor>
    <xdr:from>
      <xdr:col>17</xdr:col>
      <xdr:colOff>457200</xdr:colOff>
      <xdr:row>24</xdr:row>
      <xdr:rowOff>0</xdr:rowOff>
    </xdr:from>
    <xdr:ext cx="4495800" cy="3187700"/>
    <xdr:pic>
      <xdr:nvPicPr>
        <xdr:cNvPr id="5" name="Image 4">
          <a:extLst>
            <a:ext uri="{FF2B5EF4-FFF2-40B4-BE49-F238E27FC236}">
              <a16:creationId xmlns:a16="http://schemas.microsoft.com/office/drawing/2014/main" id="{0EE58893-B208-A349-BB6F-D467AA96B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59200" y="4699000"/>
          <a:ext cx="4495800" cy="3187700"/>
        </a:xfrm>
        <a:prstGeom prst="rect">
          <a:avLst/>
        </a:prstGeom>
      </xdr:spPr>
    </xdr:pic>
    <xdr:clientData/>
  </xdr:oneCellAnchor>
  <xdr:oneCellAnchor>
    <xdr:from>
      <xdr:col>14</xdr:col>
      <xdr:colOff>723900</xdr:colOff>
      <xdr:row>28</xdr:row>
      <xdr:rowOff>76200</xdr:rowOff>
    </xdr:from>
    <xdr:ext cx="1752600" cy="1752600"/>
    <xdr:pic>
      <xdr:nvPicPr>
        <xdr:cNvPr id="6" name="Image 5">
          <a:extLst>
            <a:ext uri="{FF2B5EF4-FFF2-40B4-BE49-F238E27FC236}">
              <a16:creationId xmlns:a16="http://schemas.microsoft.com/office/drawing/2014/main" id="{C6DC4275-9073-5849-A0F3-0194A63D3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1549400" y="5588000"/>
          <a:ext cx="1752600" cy="17526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3</xdr:row>
      <xdr:rowOff>152399</xdr:rowOff>
    </xdr:from>
    <xdr:to>
      <xdr:col>5</xdr:col>
      <xdr:colOff>584200</xdr:colOff>
      <xdr:row>19</xdr:row>
      <xdr:rowOff>91220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00CD4A0-A0E4-D949-AF13-F5AF85DB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774699"/>
          <a:ext cx="2197100" cy="31900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1</xdr:row>
      <xdr:rowOff>50800</xdr:rowOff>
    </xdr:from>
    <xdr:to>
      <xdr:col>10</xdr:col>
      <xdr:colOff>774700</xdr:colOff>
      <xdr:row>15</xdr:row>
      <xdr:rowOff>88900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DA9B25-65E2-134A-B70F-79D3F350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0200" y="266700"/>
          <a:ext cx="4889500" cy="288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101600</xdr:rowOff>
    </xdr:from>
    <xdr:to>
      <xdr:col>14</xdr:col>
      <xdr:colOff>495300</xdr:colOff>
      <xdr:row>22</xdr:row>
      <xdr:rowOff>76200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46F0AFF-E260-3240-BF9A-0659F07AC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0" y="317500"/>
          <a:ext cx="2146300" cy="422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FD985-65F4-EE4A-B754-F3CCB1C09B94}">
  <dimension ref="B1:AC103"/>
  <sheetViews>
    <sheetView topLeftCell="A54" workbookViewId="0">
      <selection activeCell="L48" sqref="L48"/>
    </sheetView>
  </sheetViews>
  <sheetFormatPr baseColWidth="10" defaultRowHeight="16"/>
  <cols>
    <col min="3" max="3" width="14.83203125" customWidth="1"/>
    <col min="8" max="8" width="12.1640625" bestFit="1" customWidth="1"/>
  </cols>
  <sheetData>
    <row r="1" spans="2:29" ht="17" thickBot="1"/>
    <row r="2" spans="2:29">
      <c r="B2" s="56" t="s">
        <v>34</v>
      </c>
      <c r="C2" s="15"/>
      <c r="D2" s="15"/>
      <c r="E2" s="15"/>
      <c r="F2" s="15"/>
      <c r="G2" s="15"/>
      <c r="H2" s="15"/>
      <c r="I2" s="15"/>
      <c r="J2" s="16"/>
      <c r="N2" s="126" t="s">
        <v>187</v>
      </c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6"/>
    </row>
    <row r="3" spans="2:29">
      <c r="B3" s="17"/>
      <c r="C3" s="18"/>
      <c r="D3" s="18"/>
      <c r="E3" s="18"/>
      <c r="F3" s="18"/>
      <c r="G3" s="18"/>
      <c r="H3" s="18"/>
      <c r="I3" s="18"/>
      <c r="J3" s="1"/>
      <c r="N3" s="17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</row>
    <row r="4" spans="2:29">
      <c r="B4" s="17"/>
      <c r="C4" s="18"/>
      <c r="D4" s="18"/>
      <c r="E4" s="18"/>
      <c r="F4" s="18"/>
      <c r="G4" s="18"/>
      <c r="H4" s="18"/>
      <c r="I4" s="18"/>
      <c r="J4" s="1"/>
      <c r="N4" s="59" t="s">
        <v>188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"/>
    </row>
    <row r="5" spans="2:29">
      <c r="B5" s="17"/>
      <c r="C5" s="18"/>
      <c r="D5" s="18"/>
      <c r="E5" s="18"/>
      <c r="F5" s="18"/>
      <c r="G5" s="18"/>
      <c r="H5" s="18"/>
      <c r="I5" s="18"/>
      <c r="J5" s="1"/>
      <c r="N5" s="17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"/>
    </row>
    <row r="6" spans="2:29">
      <c r="B6" s="17"/>
      <c r="C6" s="18"/>
      <c r="D6" s="18"/>
      <c r="E6" s="18"/>
      <c r="F6" s="18"/>
      <c r="G6" s="18"/>
      <c r="H6" s="18"/>
      <c r="I6" s="18"/>
      <c r="J6" s="1"/>
      <c r="N6" s="17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"/>
    </row>
    <row r="7" spans="2:29">
      <c r="B7" s="17"/>
      <c r="C7" s="18"/>
      <c r="D7" s="18"/>
      <c r="E7" s="18"/>
      <c r="F7" s="18"/>
      <c r="G7" s="18"/>
      <c r="H7" s="18"/>
      <c r="I7" s="18"/>
      <c r="J7" s="1"/>
      <c r="N7" s="60" t="s">
        <v>189</v>
      </c>
      <c r="O7" s="61"/>
      <c r="P7" s="61"/>
      <c r="Q7" s="7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"/>
    </row>
    <row r="8" spans="2:29" ht="16" customHeight="1">
      <c r="B8" s="17"/>
      <c r="C8" s="18"/>
      <c r="D8" s="18"/>
      <c r="E8" s="18"/>
      <c r="F8" s="18"/>
      <c r="G8" s="18"/>
      <c r="H8" s="18"/>
      <c r="I8" s="18"/>
      <c r="J8" s="1"/>
      <c r="N8" s="17"/>
      <c r="O8" s="18"/>
      <c r="P8" s="18"/>
      <c r="Q8" s="18"/>
      <c r="R8" s="18"/>
      <c r="S8" s="18"/>
      <c r="T8" s="18"/>
      <c r="U8" s="18"/>
      <c r="V8" s="18"/>
      <c r="W8" s="18"/>
      <c r="X8" s="121" t="s">
        <v>190</v>
      </c>
      <c r="Y8" s="121"/>
      <c r="Z8" s="62"/>
      <c r="AA8" s="122" t="s">
        <v>191</v>
      </c>
      <c r="AB8" s="122"/>
      <c r="AC8" s="1"/>
    </row>
    <row r="9" spans="2:29">
      <c r="B9" s="17"/>
      <c r="C9" s="18"/>
      <c r="D9" s="18"/>
      <c r="E9" s="18"/>
      <c r="F9" s="18"/>
      <c r="G9" s="18"/>
      <c r="H9" s="18"/>
      <c r="I9" s="18"/>
      <c r="J9" s="1"/>
      <c r="N9" s="17"/>
      <c r="O9" s="18"/>
      <c r="P9" s="18"/>
      <c r="Q9" s="18"/>
      <c r="R9" s="18"/>
      <c r="S9" s="18"/>
      <c r="T9" s="18"/>
      <c r="U9" s="18"/>
      <c r="V9" s="18"/>
      <c r="W9" s="18"/>
      <c r="X9" s="123" t="s">
        <v>192</v>
      </c>
      <c r="Y9" s="122" t="s">
        <v>193</v>
      </c>
      <c r="Z9" s="62"/>
      <c r="AA9" s="122"/>
      <c r="AB9" s="122"/>
      <c r="AC9" s="1"/>
    </row>
    <row r="10" spans="2:29">
      <c r="B10" s="17"/>
      <c r="C10" s="18"/>
      <c r="D10" s="18"/>
      <c r="E10" s="18"/>
      <c r="F10" s="18"/>
      <c r="G10" s="18"/>
      <c r="H10" s="18"/>
      <c r="I10" s="18"/>
      <c r="J10" s="1"/>
      <c r="N10" s="17"/>
      <c r="O10" s="18"/>
      <c r="P10" s="18"/>
      <c r="Q10" s="18"/>
      <c r="R10" s="18"/>
      <c r="S10" s="18"/>
      <c r="T10" s="18"/>
      <c r="U10" s="18"/>
      <c r="V10" s="18"/>
      <c r="W10" s="18"/>
      <c r="X10" s="124"/>
      <c r="Y10" s="122"/>
      <c r="Z10" s="62"/>
      <c r="AA10" s="122"/>
      <c r="AB10" s="122"/>
      <c r="AC10" s="1"/>
    </row>
    <row r="11" spans="2:29" ht="18">
      <c r="B11" s="17"/>
      <c r="C11" s="18"/>
      <c r="D11" s="18"/>
      <c r="E11" s="18"/>
      <c r="F11" s="18"/>
      <c r="G11" s="18"/>
      <c r="H11" s="18"/>
      <c r="I11" s="18"/>
      <c r="J11" s="1"/>
      <c r="N11" s="17"/>
      <c r="O11" s="18"/>
      <c r="P11" s="18"/>
      <c r="Q11" s="18"/>
      <c r="R11" s="18"/>
      <c r="S11" s="18"/>
      <c r="T11" s="18"/>
      <c r="U11" s="18"/>
      <c r="V11" s="18"/>
      <c r="W11" s="18"/>
      <c r="X11" s="63">
        <v>74.854700899999997</v>
      </c>
      <c r="Y11" s="63">
        <v>14.132653100000001</v>
      </c>
      <c r="Z11" s="64"/>
      <c r="AA11" s="120">
        <v>84.118357900000007</v>
      </c>
      <c r="AB11" s="120"/>
      <c r="AC11" s="1"/>
    </row>
    <row r="12" spans="2:29">
      <c r="B12" s="17"/>
      <c r="C12" s="18"/>
      <c r="D12" s="18"/>
      <c r="E12" s="18"/>
      <c r="F12" s="18"/>
      <c r="G12" s="18"/>
      <c r="H12" s="18"/>
      <c r="I12" s="18"/>
      <c r="J12" s="1"/>
      <c r="N12" s="17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"/>
    </row>
    <row r="13" spans="2:29">
      <c r="B13" s="17"/>
      <c r="C13" s="18"/>
      <c r="D13" s="18"/>
      <c r="E13" s="18"/>
      <c r="F13" s="18"/>
      <c r="G13" s="18"/>
      <c r="H13" s="18"/>
      <c r="I13" s="18"/>
      <c r="J13" s="1"/>
      <c r="N13" s="17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"/>
    </row>
    <row r="14" spans="2:29">
      <c r="B14" s="17"/>
      <c r="C14" s="18"/>
      <c r="D14" s="18"/>
      <c r="E14" s="18"/>
      <c r="F14" s="18"/>
      <c r="G14" s="18"/>
      <c r="H14" s="18"/>
      <c r="I14" s="18"/>
      <c r="J14" s="1"/>
      <c r="N14" s="17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"/>
    </row>
    <row r="15" spans="2:29">
      <c r="B15" s="17"/>
      <c r="C15" s="18"/>
      <c r="D15" s="18"/>
      <c r="E15" s="18"/>
      <c r="F15" s="18"/>
      <c r="G15" s="18"/>
      <c r="H15" s="18"/>
      <c r="I15" s="18"/>
      <c r="J15" s="1"/>
      <c r="N15" s="17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"/>
    </row>
    <row r="16" spans="2:29">
      <c r="B16" s="17"/>
      <c r="C16" s="18"/>
      <c r="D16" s="18"/>
      <c r="E16" s="18"/>
      <c r="F16" s="18"/>
      <c r="G16" s="18"/>
      <c r="H16" s="18"/>
      <c r="I16" s="18"/>
      <c r="J16" s="1"/>
      <c r="N16" s="17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"/>
    </row>
    <row r="17" spans="2:29">
      <c r="B17" s="17"/>
      <c r="C17" s="18"/>
      <c r="D17" s="18"/>
      <c r="E17" s="18"/>
      <c r="F17" s="18"/>
      <c r="G17" s="18"/>
      <c r="H17" s="18"/>
      <c r="I17" s="18"/>
      <c r="J17" s="1"/>
      <c r="N17" s="17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"/>
    </row>
    <row r="18" spans="2:29">
      <c r="B18" s="17"/>
      <c r="C18" s="18"/>
      <c r="D18" s="18"/>
      <c r="E18" s="18"/>
      <c r="F18" s="18"/>
      <c r="G18" s="18"/>
      <c r="H18" s="18"/>
      <c r="I18" s="18"/>
      <c r="J18" s="1"/>
      <c r="N18" s="17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"/>
    </row>
    <row r="19" spans="2:29">
      <c r="B19" s="17"/>
      <c r="C19" s="18"/>
      <c r="D19" s="18"/>
      <c r="E19" s="18"/>
      <c r="F19" s="18"/>
      <c r="G19" s="18"/>
      <c r="H19" s="18"/>
      <c r="I19" s="18"/>
      <c r="J19" s="1"/>
      <c r="N19" s="17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"/>
    </row>
    <row r="20" spans="2:29">
      <c r="B20" s="17"/>
      <c r="C20" s="18"/>
      <c r="D20" s="18"/>
      <c r="E20" s="18"/>
      <c r="F20" s="18"/>
      <c r="G20" s="18"/>
      <c r="H20" s="18"/>
      <c r="I20" s="18"/>
      <c r="J20" s="1"/>
      <c r="N20" s="17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"/>
    </row>
    <row r="21" spans="2:29">
      <c r="B21" s="17"/>
      <c r="C21" s="18"/>
      <c r="D21" s="18"/>
      <c r="E21" s="18"/>
      <c r="F21" s="18"/>
      <c r="G21" s="18"/>
      <c r="H21" s="18"/>
      <c r="I21" s="18"/>
      <c r="J21" s="1"/>
      <c r="N21" s="17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"/>
    </row>
    <row r="22" spans="2:29">
      <c r="B22" s="17"/>
      <c r="C22" s="18"/>
      <c r="D22" s="18"/>
      <c r="E22" s="18"/>
      <c r="F22" s="18"/>
      <c r="G22" s="18"/>
      <c r="H22" s="18"/>
      <c r="I22" s="18"/>
      <c r="J22" s="1"/>
      <c r="N22" s="17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"/>
    </row>
    <row r="23" spans="2:29">
      <c r="B23" s="17"/>
      <c r="C23" s="18"/>
      <c r="D23" s="18"/>
      <c r="E23" s="18"/>
      <c r="F23" s="18"/>
      <c r="G23" s="18"/>
      <c r="H23" s="18"/>
      <c r="I23" s="18"/>
      <c r="J23" s="1"/>
      <c r="N23" s="17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"/>
    </row>
    <row r="24" spans="2:29" ht="17" thickBot="1">
      <c r="B24" s="19"/>
      <c r="C24" s="20"/>
      <c r="D24" s="20"/>
      <c r="E24" s="20"/>
      <c r="F24" s="20"/>
      <c r="G24" s="20"/>
      <c r="H24" s="20"/>
      <c r="I24" s="20"/>
      <c r="J24" s="21"/>
      <c r="N24" s="60" t="s">
        <v>194</v>
      </c>
      <c r="O24" s="61"/>
      <c r="P24" s="61"/>
      <c r="Q24" s="7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"/>
    </row>
    <row r="25" spans="2:29">
      <c r="N25" s="17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"/>
    </row>
    <row r="26" spans="2:29">
      <c r="N26" s="17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"/>
    </row>
    <row r="27" spans="2:29">
      <c r="D27" s="22" t="s">
        <v>35</v>
      </c>
      <c r="E27" s="22"/>
      <c r="F27" s="22"/>
      <c r="G27" s="22"/>
      <c r="H27" s="22"/>
      <c r="I27" s="22"/>
      <c r="J27" s="22"/>
      <c r="N27" s="17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"/>
    </row>
    <row r="28" spans="2:29">
      <c r="N28" s="17"/>
      <c r="O28" s="18"/>
      <c r="P28" s="18"/>
      <c r="Q28" s="18"/>
      <c r="R28" s="18"/>
      <c r="S28" s="18"/>
      <c r="T28" s="18"/>
      <c r="U28" s="18"/>
      <c r="V28" s="18"/>
      <c r="W28" s="18"/>
      <c r="X28" s="121" t="s">
        <v>190</v>
      </c>
      <c r="Y28" s="121"/>
      <c r="Z28" s="62"/>
      <c r="AA28" s="122" t="s">
        <v>191</v>
      </c>
      <c r="AB28" s="122"/>
      <c r="AC28" s="1"/>
    </row>
    <row r="29" spans="2:29">
      <c r="N29" s="17"/>
      <c r="O29" s="18"/>
      <c r="P29" s="18"/>
      <c r="Q29" s="18"/>
      <c r="R29" s="18"/>
      <c r="S29" s="18"/>
      <c r="T29" s="18"/>
      <c r="U29" s="18"/>
      <c r="V29" s="18"/>
      <c r="W29" s="18"/>
      <c r="X29" s="123" t="s">
        <v>192</v>
      </c>
      <c r="Y29" s="122" t="s">
        <v>193</v>
      </c>
      <c r="Z29" s="62"/>
      <c r="AA29" s="122"/>
      <c r="AB29" s="122"/>
      <c r="AC29" s="1"/>
    </row>
    <row r="30" spans="2:29">
      <c r="D30" s="130" t="s">
        <v>64</v>
      </c>
      <c r="E30" s="130"/>
      <c r="H30" s="130" t="s">
        <v>63</v>
      </c>
      <c r="I30" s="130"/>
      <c r="N30" s="17"/>
      <c r="O30" s="18"/>
      <c r="P30" s="18"/>
      <c r="Q30" s="18"/>
      <c r="R30" s="18"/>
      <c r="S30" s="18"/>
      <c r="T30" s="18"/>
      <c r="U30" s="18"/>
      <c r="V30" s="18"/>
      <c r="W30" s="18"/>
      <c r="X30" s="124"/>
      <c r="Y30" s="125"/>
      <c r="Z30" s="62"/>
      <c r="AA30" s="122"/>
      <c r="AB30" s="122"/>
      <c r="AC30" s="1"/>
    </row>
    <row r="31" spans="2:29" ht="18">
      <c r="D31" s="130"/>
      <c r="E31" s="130"/>
      <c r="H31" s="130"/>
      <c r="I31" s="130"/>
      <c r="N31" s="17"/>
      <c r="O31" s="18"/>
      <c r="P31" s="18"/>
      <c r="Q31" s="18"/>
      <c r="R31" s="18"/>
      <c r="S31" s="18"/>
      <c r="T31" s="18"/>
      <c r="U31" s="18"/>
      <c r="V31" s="18"/>
      <c r="W31" s="18"/>
      <c r="X31" s="63">
        <v>12.6440678</v>
      </c>
      <c r="Y31" s="63">
        <v>11.1481481</v>
      </c>
      <c r="Z31" s="64"/>
      <c r="AA31" s="120">
        <v>53.143716499999996</v>
      </c>
      <c r="AB31" s="120"/>
      <c r="AC31" s="1"/>
    </row>
    <row r="32" spans="2:29">
      <c r="D32" s="130" t="s">
        <v>36</v>
      </c>
      <c r="E32" s="122" t="s">
        <v>37</v>
      </c>
      <c r="H32" s="130" t="s">
        <v>36</v>
      </c>
      <c r="I32" s="122" t="s">
        <v>37</v>
      </c>
      <c r="N32" s="17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"/>
    </row>
    <row r="33" spans="2:29" ht="18">
      <c r="D33" s="130"/>
      <c r="E33" s="122"/>
      <c r="H33" s="132"/>
      <c r="I33" s="125"/>
      <c r="N33" s="17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64"/>
      <c r="AA33" s="64"/>
      <c r="AB33" s="18"/>
      <c r="AC33" s="1"/>
    </row>
    <row r="34" spans="2:29">
      <c r="B34" s="131" t="s">
        <v>27</v>
      </c>
      <c r="C34" s="2" t="s">
        <v>40</v>
      </c>
      <c r="D34" s="2">
        <v>0</v>
      </c>
      <c r="E34" s="2">
        <v>3</v>
      </c>
      <c r="H34" s="2">
        <f>D34*100/(D34+E34)</f>
        <v>0</v>
      </c>
      <c r="I34" s="2">
        <f>100-H34</f>
        <v>100</v>
      </c>
      <c r="N34" s="17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"/>
    </row>
    <row r="35" spans="2:29">
      <c r="B35" s="131"/>
      <c r="C35" s="2" t="s">
        <v>41</v>
      </c>
      <c r="D35" s="2">
        <v>2</v>
      </c>
      <c r="E35" s="2">
        <v>3</v>
      </c>
      <c r="H35" s="2">
        <f>D35*100/(D35+E35)</f>
        <v>40</v>
      </c>
      <c r="I35" s="2">
        <f>100-H35</f>
        <v>60</v>
      </c>
      <c r="N35" s="17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"/>
    </row>
    <row r="36" spans="2:29">
      <c r="B36" s="131"/>
      <c r="C36" s="2" t="s">
        <v>42</v>
      </c>
      <c r="D36" s="2">
        <v>2</v>
      </c>
      <c r="E36" s="2">
        <v>1</v>
      </c>
      <c r="H36" s="2">
        <f t="shared" ref="H36:H42" si="0">D36*100/(D36+E36)</f>
        <v>66.666666666666671</v>
      </c>
      <c r="I36" s="2">
        <f t="shared" ref="I36:I88" si="1">100-H36</f>
        <v>33.333333333333329</v>
      </c>
      <c r="N36" s="17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"/>
    </row>
    <row r="37" spans="2:29">
      <c r="B37" s="131"/>
      <c r="C37" s="2" t="s">
        <v>43</v>
      </c>
      <c r="D37" s="2">
        <v>0</v>
      </c>
      <c r="E37" s="2">
        <v>3</v>
      </c>
      <c r="H37" s="2">
        <f t="shared" si="0"/>
        <v>0</v>
      </c>
      <c r="I37" s="2">
        <f t="shared" si="1"/>
        <v>100</v>
      </c>
      <c r="N37" s="17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"/>
    </row>
    <row r="38" spans="2:29">
      <c r="B38" s="131"/>
      <c r="C38" s="2" t="s">
        <v>44</v>
      </c>
      <c r="D38" s="2">
        <v>0</v>
      </c>
      <c r="E38" s="2">
        <v>4</v>
      </c>
      <c r="H38" s="2">
        <f t="shared" si="0"/>
        <v>0</v>
      </c>
      <c r="I38" s="2">
        <f t="shared" si="1"/>
        <v>100</v>
      </c>
      <c r="N38" s="17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"/>
    </row>
    <row r="39" spans="2:29">
      <c r="B39" s="131"/>
      <c r="C39" s="2" t="s">
        <v>45</v>
      </c>
      <c r="D39" s="2">
        <v>1</v>
      </c>
      <c r="E39" s="2">
        <v>7</v>
      </c>
      <c r="H39" s="2">
        <f t="shared" si="0"/>
        <v>12.5</v>
      </c>
      <c r="I39" s="2">
        <f t="shared" si="1"/>
        <v>87.5</v>
      </c>
      <c r="N39" s="17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"/>
    </row>
    <row r="40" spans="2:29">
      <c r="B40" s="131"/>
      <c r="C40" s="2" t="s">
        <v>46</v>
      </c>
      <c r="D40" s="2">
        <v>1</v>
      </c>
      <c r="E40" s="2">
        <v>10</v>
      </c>
      <c r="H40" s="2">
        <f t="shared" si="0"/>
        <v>9.0909090909090917</v>
      </c>
      <c r="I40" s="2">
        <f t="shared" si="1"/>
        <v>90.909090909090907</v>
      </c>
      <c r="N40" s="17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"/>
    </row>
    <row r="41" spans="2:29" ht="17" thickBot="1">
      <c r="B41" s="131"/>
      <c r="C41" s="2" t="s">
        <v>47</v>
      </c>
      <c r="D41" s="2">
        <v>0</v>
      </c>
      <c r="E41" s="2">
        <v>7</v>
      </c>
      <c r="H41" s="2">
        <f t="shared" si="0"/>
        <v>0</v>
      </c>
      <c r="I41" s="2">
        <f t="shared" si="1"/>
        <v>100</v>
      </c>
      <c r="N41" s="19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1"/>
    </row>
    <row r="42" spans="2:29">
      <c r="B42" s="131"/>
      <c r="C42" s="2" t="s">
        <v>48</v>
      </c>
      <c r="D42" s="2">
        <v>0</v>
      </c>
      <c r="E42" s="2">
        <v>9</v>
      </c>
      <c r="H42" s="2">
        <f t="shared" si="0"/>
        <v>0</v>
      </c>
      <c r="I42" s="2">
        <f t="shared" si="1"/>
        <v>100</v>
      </c>
    </row>
    <row r="44" spans="2:29">
      <c r="C44" s="23" t="s">
        <v>75</v>
      </c>
      <c r="D44" s="23">
        <f>SUM(D34:E42)</f>
        <v>53</v>
      </c>
      <c r="G44" s="10" t="s">
        <v>11</v>
      </c>
      <c r="H44" s="10">
        <f>AVERAGE(H34:H42)</f>
        <v>14.250841750841751</v>
      </c>
      <c r="I44" s="10">
        <f>AVERAGE(I34:I42)</f>
        <v>85.749158249158256</v>
      </c>
    </row>
    <row r="46" spans="2:29">
      <c r="B46" s="131" t="s">
        <v>39</v>
      </c>
      <c r="C46" s="2" t="s">
        <v>40</v>
      </c>
      <c r="D46" s="2">
        <v>0</v>
      </c>
      <c r="E46" s="2">
        <v>3</v>
      </c>
      <c r="H46" s="2">
        <f t="shared" ref="H46:H88" si="2">D46*100/(D46+E46)</f>
        <v>0</v>
      </c>
      <c r="I46" s="2">
        <f t="shared" si="1"/>
        <v>100</v>
      </c>
    </row>
    <row r="47" spans="2:29">
      <c r="B47" s="131"/>
      <c r="C47" s="2" t="s">
        <v>41</v>
      </c>
      <c r="D47" s="2">
        <v>1</v>
      </c>
      <c r="E47" s="2">
        <v>3</v>
      </c>
      <c r="H47" s="2">
        <f t="shared" si="2"/>
        <v>25</v>
      </c>
      <c r="I47" s="2">
        <f t="shared" si="1"/>
        <v>75</v>
      </c>
    </row>
    <row r="48" spans="2:29">
      <c r="B48" s="131"/>
      <c r="C48" s="2" t="s">
        <v>42</v>
      </c>
      <c r="D48" s="2">
        <v>1</v>
      </c>
      <c r="E48" s="2">
        <v>0</v>
      </c>
      <c r="H48" s="2">
        <f t="shared" si="2"/>
        <v>100</v>
      </c>
      <c r="I48" s="2">
        <f t="shared" si="1"/>
        <v>0</v>
      </c>
    </row>
    <row r="49" spans="2:9">
      <c r="B49" s="131"/>
      <c r="C49" s="2" t="s">
        <v>43</v>
      </c>
      <c r="D49" s="2">
        <v>2</v>
      </c>
      <c r="E49" s="2">
        <v>2</v>
      </c>
      <c r="H49" s="2">
        <f t="shared" si="2"/>
        <v>50</v>
      </c>
      <c r="I49" s="2">
        <f t="shared" si="1"/>
        <v>50</v>
      </c>
    </row>
    <row r="50" spans="2:9">
      <c r="B50" s="131"/>
      <c r="C50" s="2" t="s">
        <v>44</v>
      </c>
      <c r="D50" s="2">
        <v>2</v>
      </c>
      <c r="E50" s="2">
        <v>0</v>
      </c>
      <c r="H50" s="2">
        <f t="shared" si="2"/>
        <v>100</v>
      </c>
      <c r="I50" s="2">
        <f t="shared" si="1"/>
        <v>0</v>
      </c>
    </row>
    <row r="51" spans="2:9">
      <c r="B51" s="131"/>
      <c r="C51" s="2" t="s">
        <v>45</v>
      </c>
      <c r="D51" s="2">
        <v>0</v>
      </c>
      <c r="E51" s="2">
        <v>3</v>
      </c>
      <c r="H51" s="2">
        <f t="shared" si="2"/>
        <v>0</v>
      </c>
      <c r="I51" s="2">
        <f t="shared" si="1"/>
        <v>100</v>
      </c>
    </row>
    <row r="52" spans="2:9">
      <c r="B52" s="131"/>
      <c r="C52" s="2" t="s">
        <v>46</v>
      </c>
      <c r="D52" s="2">
        <v>0</v>
      </c>
      <c r="E52" s="2">
        <v>6</v>
      </c>
      <c r="H52" s="2">
        <f t="shared" si="2"/>
        <v>0</v>
      </c>
      <c r="I52" s="2">
        <f t="shared" si="1"/>
        <v>100</v>
      </c>
    </row>
    <row r="53" spans="2:9">
      <c r="B53" s="131"/>
      <c r="C53" s="2" t="s">
        <v>47</v>
      </c>
      <c r="D53" s="2">
        <v>2</v>
      </c>
      <c r="E53" s="2">
        <v>4</v>
      </c>
      <c r="H53" s="2">
        <f t="shared" si="2"/>
        <v>33.333333333333336</v>
      </c>
      <c r="I53" s="2">
        <f t="shared" si="1"/>
        <v>66.666666666666657</v>
      </c>
    </row>
    <row r="54" spans="2:9">
      <c r="B54" s="131"/>
      <c r="C54" s="2" t="s">
        <v>48</v>
      </c>
      <c r="D54" s="2">
        <v>3</v>
      </c>
      <c r="E54" s="2">
        <v>4</v>
      </c>
      <c r="H54" s="2">
        <f t="shared" si="2"/>
        <v>42.857142857142854</v>
      </c>
      <c r="I54" s="2">
        <f t="shared" si="1"/>
        <v>57.142857142857146</v>
      </c>
    </row>
    <row r="55" spans="2:9">
      <c r="B55" s="131"/>
      <c r="C55" s="2" t="s">
        <v>49</v>
      </c>
      <c r="D55" s="2">
        <v>1</v>
      </c>
      <c r="E55" s="2">
        <v>3</v>
      </c>
      <c r="H55" s="2">
        <f t="shared" si="2"/>
        <v>25</v>
      </c>
      <c r="I55" s="2">
        <f t="shared" si="1"/>
        <v>75</v>
      </c>
    </row>
    <row r="56" spans="2:9">
      <c r="B56" s="131"/>
      <c r="C56" s="2" t="s">
        <v>50</v>
      </c>
      <c r="D56" s="2">
        <v>1</v>
      </c>
      <c r="E56" s="2">
        <v>14</v>
      </c>
      <c r="H56" s="2">
        <f t="shared" si="2"/>
        <v>6.666666666666667</v>
      </c>
      <c r="I56" s="2">
        <f t="shared" si="1"/>
        <v>93.333333333333329</v>
      </c>
    </row>
    <row r="57" spans="2:9">
      <c r="B57" s="131"/>
      <c r="C57" s="2" t="s">
        <v>51</v>
      </c>
      <c r="D57" s="2">
        <v>1</v>
      </c>
      <c r="E57" s="2">
        <v>6</v>
      </c>
      <c r="H57" s="2">
        <f t="shared" si="2"/>
        <v>14.285714285714286</v>
      </c>
      <c r="I57" s="2">
        <f t="shared" si="1"/>
        <v>85.714285714285708</v>
      </c>
    </row>
    <row r="58" spans="2:9">
      <c r="B58" s="131"/>
      <c r="C58" s="2" t="s">
        <v>52</v>
      </c>
      <c r="D58" s="2">
        <v>1</v>
      </c>
      <c r="E58" s="2">
        <v>15</v>
      </c>
      <c r="H58" s="2">
        <f t="shared" si="2"/>
        <v>6.25</v>
      </c>
      <c r="I58" s="2">
        <f t="shared" si="1"/>
        <v>93.75</v>
      </c>
    </row>
    <row r="59" spans="2:9">
      <c r="B59" s="131"/>
      <c r="C59" s="2" t="s">
        <v>53</v>
      </c>
      <c r="D59" s="2">
        <v>0</v>
      </c>
      <c r="E59" s="2">
        <v>8</v>
      </c>
      <c r="H59" s="2">
        <f t="shared" si="2"/>
        <v>0</v>
      </c>
      <c r="I59" s="2">
        <f t="shared" si="1"/>
        <v>100</v>
      </c>
    </row>
    <row r="60" spans="2:9">
      <c r="B60" s="131"/>
      <c r="C60" s="2" t="s">
        <v>54</v>
      </c>
      <c r="D60" s="2">
        <v>0</v>
      </c>
      <c r="E60" s="2">
        <v>7</v>
      </c>
      <c r="H60" s="2">
        <f t="shared" si="2"/>
        <v>0</v>
      </c>
      <c r="I60" s="2">
        <f t="shared" si="1"/>
        <v>100</v>
      </c>
    </row>
    <row r="61" spans="2:9">
      <c r="B61" s="131"/>
      <c r="C61" s="2" t="s">
        <v>55</v>
      </c>
      <c r="D61" s="2">
        <v>0</v>
      </c>
      <c r="E61" s="2">
        <v>8</v>
      </c>
      <c r="H61" s="2">
        <f t="shared" si="2"/>
        <v>0</v>
      </c>
      <c r="I61" s="2">
        <f t="shared" si="1"/>
        <v>100</v>
      </c>
    </row>
    <row r="62" spans="2:9">
      <c r="B62" s="131"/>
      <c r="C62" s="2" t="s">
        <v>56</v>
      </c>
      <c r="D62" s="2">
        <v>0</v>
      </c>
      <c r="E62" s="2">
        <v>8</v>
      </c>
      <c r="H62" s="2">
        <f t="shared" si="2"/>
        <v>0</v>
      </c>
      <c r="I62" s="2">
        <f t="shared" si="1"/>
        <v>100</v>
      </c>
    </row>
    <row r="64" spans="2:9">
      <c r="C64" s="23" t="s">
        <v>75</v>
      </c>
      <c r="D64" s="23">
        <f>SUM(D46:E62)</f>
        <v>109</v>
      </c>
      <c r="G64" s="10" t="s">
        <v>11</v>
      </c>
      <c r="H64" s="10">
        <f>AVERAGE(H46:H62)</f>
        <v>23.728991596638654</v>
      </c>
      <c r="I64" s="10">
        <f>AVERAGE(I46:I62)</f>
        <v>76.271008403361336</v>
      </c>
    </row>
    <row r="66" spans="2:9">
      <c r="B66" s="131" t="s">
        <v>38</v>
      </c>
      <c r="C66" s="2" t="s">
        <v>40</v>
      </c>
      <c r="D66" s="2">
        <v>5</v>
      </c>
      <c r="E66" s="2">
        <v>1</v>
      </c>
      <c r="H66" s="2">
        <f t="shared" si="2"/>
        <v>83.333333333333329</v>
      </c>
      <c r="I66" s="2">
        <f t="shared" si="1"/>
        <v>16.666666666666671</v>
      </c>
    </row>
    <row r="67" spans="2:9">
      <c r="B67" s="131"/>
      <c r="C67" s="2" t="s">
        <v>41</v>
      </c>
      <c r="D67" s="2">
        <v>3</v>
      </c>
      <c r="E67" s="2">
        <v>0</v>
      </c>
      <c r="H67" s="2">
        <f t="shared" si="2"/>
        <v>100</v>
      </c>
      <c r="I67" s="2">
        <f t="shared" si="1"/>
        <v>0</v>
      </c>
    </row>
    <row r="68" spans="2:9">
      <c r="B68" s="131"/>
      <c r="C68" s="2" t="s">
        <v>42</v>
      </c>
      <c r="D68" s="2">
        <v>2</v>
      </c>
      <c r="E68" s="2">
        <v>1</v>
      </c>
      <c r="H68" s="2">
        <f t="shared" si="2"/>
        <v>66.666666666666671</v>
      </c>
      <c r="I68" s="2">
        <f t="shared" si="1"/>
        <v>33.333333333333329</v>
      </c>
    </row>
    <row r="69" spans="2:9">
      <c r="B69" s="131"/>
      <c r="C69" s="2" t="s">
        <v>43</v>
      </c>
      <c r="D69" s="2">
        <v>3</v>
      </c>
      <c r="E69" s="2">
        <v>2</v>
      </c>
      <c r="H69" s="2">
        <f t="shared" si="2"/>
        <v>60</v>
      </c>
      <c r="I69" s="2">
        <f t="shared" si="1"/>
        <v>40</v>
      </c>
    </row>
    <row r="70" spans="2:9">
      <c r="B70" s="131"/>
      <c r="C70" s="2" t="s">
        <v>44</v>
      </c>
      <c r="D70" s="2">
        <v>3</v>
      </c>
      <c r="E70" s="2">
        <v>0</v>
      </c>
      <c r="H70" s="2">
        <f t="shared" si="2"/>
        <v>100</v>
      </c>
      <c r="I70" s="2">
        <f t="shared" si="1"/>
        <v>0</v>
      </c>
    </row>
    <row r="71" spans="2:9">
      <c r="B71" s="131"/>
      <c r="C71" s="2" t="s">
        <v>45</v>
      </c>
      <c r="D71" s="2">
        <v>4</v>
      </c>
      <c r="E71" s="2">
        <v>0</v>
      </c>
      <c r="H71" s="2">
        <f t="shared" si="2"/>
        <v>100</v>
      </c>
      <c r="I71" s="2">
        <f t="shared" si="1"/>
        <v>0</v>
      </c>
    </row>
    <row r="72" spans="2:9">
      <c r="B72" s="131"/>
      <c r="C72" s="2" t="s">
        <v>46</v>
      </c>
      <c r="D72" s="2">
        <v>2</v>
      </c>
      <c r="E72" s="2">
        <v>0</v>
      </c>
      <c r="H72" s="2">
        <f t="shared" si="2"/>
        <v>100</v>
      </c>
      <c r="I72" s="2">
        <f t="shared" si="1"/>
        <v>0</v>
      </c>
    </row>
    <row r="73" spans="2:9">
      <c r="B73" s="131"/>
      <c r="C73" s="2" t="s">
        <v>47</v>
      </c>
      <c r="D73" s="2">
        <v>2</v>
      </c>
      <c r="E73" s="2">
        <v>0</v>
      </c>
      <c r="H73" s="2">
        <f t="shared" si="2"/>
        <v>100</v>
      </c>
      <c r="I73" s="2">
        <f t="shared" si="1"/>
        <v>0</v>
      </c>
    </row>
    <row r="74" spans="2:9">
      <c r="B74" s="131"/>
      <c r="C74" s="2" t="s">
        <v>48</v>
      </c>
      <c r="D74" s="2">
        <v>6</v>
      </c>
      <c r="E74" s="2">
        <v>0</v>
      </c>
      <c r="H74" s="2">
        <f t="shared" si="2"/>
        <v>100</v>
      </c>
      <c r="I74" s="2">
        <f t="shared" si="1"/>
        <v>0</v>
      </c>
    </row>
    <row r="75" spans="2:9">
      <c r="B75" s="131"/>
      <c r="C75" s="2" t="s">
        <v>49</v>
      </c>
      <c r="D75" s="2">
        <v>3</v>
      </c>
      <c r="E75" s="2">
        <v>0</v>
      </c>
      <c r="H75" s="2">
        <f t="shared" si="2"/>
        <v>100</v>
      </c>
      <c r="I75" s="2">
        <f t="shared" si="1"/>
        <v>0</v>
      </c>
    </row>
    <row r="76" spans="2:9">
      <c r="B76" s="131"/>
      <c r="C76" s="2" t="s">
        <v>50</v>
      </c>
      <c r="D76" s="2">
        <v>3</v>
      </c>
      <c r="E76" s="2">
        <v>0</v>
      </c>
      <c r="H76" s="2">
        <f t="shared" si="2"/>
        <v>100</v>
      </c>
      <c r="I76" s="2">
        <f t="shared" si="1"/>
        <v>0</v>
      </c>
    </row>
    <row r="77" spans="2:9">
      <c r="B77" s="131"/>
      <c r="C77" s="2" t="s">
        <v>51</v>
      </c>
      <c r="D77" s="2">
        <v>2</v>
      </c>
      <c r="E77" s="2">
        <v>0</v>
      </c>
      <c r="H77" s="2">
        <f t="shared" si="2"/>
        <v>100</v>
      </c>
      <c r="I77" s="2">
        <f t="shared" si="1"/>
        <v>0</v>
      </c>
    </row>
    <row r="78" spans="2:9">
      <c r="B78" s="131"/>
      <c r="C78" s="2" t="s">
        <v>52</v>
      </c>
      <c r="D78" s="2">
        <v>5</v>
      </c>
      <c r="E78" s="2">
        <v>3</v>
      </c>
      <c r="H78" s="2">
        <f t="shared" si="2"/>
        <v>62.5</v>
      </c>
      <c r="I78" s="2">
        <f t="shared" si="1"/>
        <v>37.5</v>
      </c>
    </row>
    <row r="79" spans="2:9">
      <c r="B79" s="131"/>
      <c r="C79" s="2" t="s">
        <v>53</v>
      </c>
      <c r="D79" s="2">
        <v>3</v>
      </c>
      <c r="E79" s="2">
        <v>3</v>
      </c>
      <c r="H79" s="2">
        <f t="shared" si="2"/>
        <v>50</v>
      </c>
      <c r="I79" s="2">
        <f t="shared" si="1"/>
        <v>50</v>
      </c>
    </row>
    <row r="80" spans="2:9">
      <c r="B80" s="131"/>
      <c r="C80" s="2" t="s">
        <v>54</v>
      </c>
      <c r="D80" s="2">
        <v>7</v>
      </c>
      <c r="E80" s="2">
        <v>2</v>
      </c>
      <c r="H80" s="2">
        <f t="shared" si="2"/>
        <v>77.777777777777771</v>
      </c>
      <c r="I80" s="2">
        <f t="shared" si="1"/>
        <v>22.222222222222229</v>
      </c>
    </row>
    <row r="81" spans="2:9">
      <c r="B81" s="131"/>
      <c r="C81" s="2" t="s">
        <v>55</v>
      </c>
      <c r="D81" s="2">
        <v>4</v>
      </c>
      <c r="E81" s="2">
        <v>2</v>
      </c>
      <c r="H81" s="2">
        <f t="shared" si="2"/>
        <v>66.666666666666671</v>
      </c>
      <c r="I81" s="2">
        <f t="shared" si="1"/>
        <v>33.333333333333329</v>
      </c>
    </row>
    <row r="82" spans="2:9">
      <c r="B82" s="131"/>
      <c r="C82" s="2" t="s">
        <v>56</v>
      </c>
      <c r="D82" s="2">
        <v>0</v>
      </c>
      <c r="E82" s="2">
        <v>4</v>
      </c>
      <c r="H82" s="2">
        <f t="shared" si="2"/>
        <v>0</v>
      </c>
      <c r="I82" s="2">
        <f t="shared" si="1"/>
        <v>100</v>
      </c>
    </row>
    <row r="83" spans="2:9">
      <c r="B83" s="131"/>
      <c r="C83" s="2" t="s">
        <v>57</v>
      </c>
      <c r="D83" s="2">
        <v>5</v>
      </c>
      <c r="E83" s="2">
        <v>1</v>
      </c>
      <c r="H83" s="2">
        <f t="shared" si="2"/>
        <v>83.333333333333329</v>
      </c>
      <c r="I83" s="2">
        <f t="shared" si="1"/>
        <v>16.666666666666671</v>
      </c>
    </row>
    <row r="84" spans="2:9">
      <c r="B84" s="131"/>
      <c r="C84" s="2" t="s">
        <v>58</v>
      </c>
      <c r="D84" s="2">
        <v>4</v>
      </c>
      <c r="E84" s="2">
        <v>2</v>
      </c>
      <c r="H84" s="2">
        <f t="shared" si="2"/>
        <v>66.666666666666671</v>
      </c>
      <c r="I84" s="2">
        <f t="shared" si="1"/>
        <v>33.333333333333329</v>
      </c>
    </row>
    <row r="85" spans="2:9">
      <c r="B85" s="131"/>
      <c r="C85" s="2" t="s">
        <v>59</v>
      </c>
      <c r="D85" s="2">
        <v>5</v>
      </c>
      <c r="E85" s="2">
        <v>1</v>
      </c>
      <c r="H85" s="2">
        <f t="shared" si="2"/>
        <v>83.333333333333329</v>
      </c>
      <c r="I85" s="2">
        <f t="shared" si="1"/>
        <v>16.666666666666671</v>
      </c>
    </row>
    <row r="86" spans="2:9">
      <c r="B86" s="131"/>
      <c r="C86" s="2" t="s">
        <v>60</v>
      </c>
      <c r="D86" s="2">
        <v>1</v>
      </c>
      <c r="E86" s="2">
        <v>2</v>
      </c>
      <c r="H86" s="2">
        <f t="shared" si="2"/>
        <v>33.333333333333336</v>
      </c>
      <c r="I86" s="2">
        <f t="shared" si="1"/>
        <v>66.666666666666657</v>
      </c>
    </row>
    <row r="87" spans="2:9">
      <c r="B87" s="131"/>
      <c r="C87" s="2" t="s">
        <v>61</v>
      </c>
      <c r="D87" s="2">
        <v>7</v>
      </c>
      <c r="E87" s="2">
        <v>0</v>
      </c>
      <c r="H87" s="2">
        <f t="shared" si="2"/>
        <v>100</v>
      </c>
      <c r="I87" s="2">
        <f t="shared" si="1"/>
        <v>0</v>
      </c>
    </row>
    <row r="88" spans="2:9">
      <c r="B88" s="131"/>
      <c r="C88" s="2" t="s">
        <v>62</v>
      </c>
      <c r="D88" s="2">
        <v>3</v>
      </c>
      <c r="E88" s="2">
        <v>2</v>
      </c>
      <c r="H88" s="2">
        <f t="shared" si="2"/>
        <v>60</v>
      </c>
      <c r="I88" s="2">
        <f t="shared" si="1"/>
        <v>40</v>
      </c>
    </row>
    <row r="90" spans="2:9">
      <c r="C90" s="23" t="s">
        <v>75</v>
      </c>
      <c r="D90" s="23">
        <f>SUM(D66:E88)</f>
        <v>108</v>
      </c>
      <c r="G90" s="10" t="s">
        <v>11</v>
      </c>
      <c r="H90" s="10">
        <f>AVERAGE(H66:H88)</f>
        <v>77.983091787439619</v>
      </c>
      <c r="I90" s="10">
        <f>AVERAGE(I66:I88)</f>
        <v>22.016908212560388</v>
      </c>
    </row>
    <row r="92" spans="2:9">
      <c r="H92" s="24" t="s">
        <v>65</v>
      </c>
    </row>
    <row r="93" spans="2:9" ht="16" customHeight="1">
      <c r="E93" s="128" t="s">
        <v>67</v>
      </c>
      <c r="F93" s="128"/>
      <c r="G93" s="128"/>
      <c r="H93" s="129" t="s">
        <v>66</v>
      </c>
    </row>
    <row r="94" spans="2:9">
      <c r="E94" s="128"/>
      <c r="F94" s="128"/>
      <c r="G94" s="128"/>
      <c r="H94" s="129"/>
    </row>
    <row r="95" spans="2:9">
      <c r="E95" s="128"/>
      <c r="F95" s="128"/>
      <c r="G95" s="128"/>
      <c r="H95" s="129"/>
    </row>
    <row r="97" spans="5:8" ht="16" customHeight="1">
      <c r="E97" s="128" t="s">
        <v>68</v>
      </c>
      <c r="F97" s="128"/>
      <c r="G97" s="128"/>
      <c r="H97" s="129" t="s">
        <v>66</v>
      </c>
    </row>
    <row r="98" spans="5:8">
      <c r="E98" s="128"/>
      <c r="F98" s="128"/>
      <c r="G98" s="128"/>
      <c r="H98" s="129"/>
    </row>
    <row r="99" spans="5:8">
      <c r="E99" s="128"/>
      <c r="F99" s="128"/>
      <c r="G99" s="128"/>
      <c r="H99" s="129"/>
    </row>
    <row r="101" spans="5:8" ht="16" customHeight="1">
      <c r="E101" s="128" t="s">
        <v>69</v>
      </c>
      <c r="F101" s="128"/>
      <c r="G101" s="128"/>
      <c r="H101" s="129">
        <v>0.69789999999999996</v>
      </c>
    </row>
    <row r="102" spans="5:8">
      <c r="E102" s="128"/>
      <c r="F102" s="128"/>
      <c r="G102" s="128"/>
      <c r="H102" s="129"/>
    </row>
    <row r="103" spans="5:8">
      <c r="E103" s="128"/>
      <c r="F103" s="128"/>
      <c r="G103" s="128"/>
      <c r="H103" s="129"/>
    </row>
  </sheetData>
  <mergeCells count="26">
    <mergeCell ref="E101:G103"/>
    <mergeCell ref="H101:H103"/>
    <mergeCell ref="H30:I31"/>
    <mergeCell ref="D30:E31"/>
    <mergeCell ref="B34:B42"/>
    <mergeCell ref="B46:B62"/>
    <mergeCell ref="H97:H99"/>
    <mergeCell ref="H93:H95"/>
    <mergeCell ref="E93:G95"/>
    <mergeCell ref="E97:G99"/>
    <mergeCell ref="B66:B88"/>
    <mergeCell ref="E32:E33"/>
    <mergeCell ref="D32:D33"/>
    <mergeCell ref="H32:H33"/>
    <mergeCell ref="I32:I33"/>
    <mergeCell ref="N2:AB2"/>
    <mergeCell ref="X8:Y8"/>
    <mergeCell ref="AA8:AB10"/>
    <mergeCell ref="X9:X10"/>
    <mergeCell ref="Y9:Y10"/>
    <mergeCell ref="AA31:AB31"/>
    <mergeCell ref="AA11:AB11"/>
    <mergeCell ref="X28:Y28"/>
    <mergeCell ref="AA28:AB30"/>
    <mergeCell ref="X29:X30"/>
    <mergeCell ref="Y29:Y3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FC511-EC32-554B-ADC1-D69C50C2A41E}">
  <dimension ref="B2:AJ80"/>
  <sheetViews>
    <sheetView workbookViewId="0">
      <selection activeCell="F66" sqref="F66"/>
    </sheetView>
  </sheetViews>
  <sheetFormatPr baseColWidth="10" defaultRowHeight="16"/>
  <cols>
    <col min="2" max="2" width="23.6640625" customWidth="1"/>
    <col min="8" max="8" width="23.6640625" customWidth="1"/>
    <col min="14" max="14" width="23.6640625" customWidth="1"/>
    <col min="20" max="20" width="23.6640625" customWidth="1"/>
    <col min="26" max="26" width="23.6640625" customWidth="1"/>
    <col min="32" max="32" width="23.6640625" customWidth="1"/>
  </cols>
  <sheetData>
    <row r="2" spans="2:36">
      <c r="C2" s="8" t="s">
        <v>20</v>
      </c>
      <c r="D2" s="143" t="s">
        <v>78</v>
      </c>
      <c r="E2" s="143"/>
      <c r="F2" t="s">
        <v>79</v>
      </c>
      <c r="I2" s="8" t="s">
        <v>20</v>
      </c>
      <c r="J2" s="143" t="s">
        <v>78</v>
      </c>
      <c r="K2" s="143"/>
      <c r="L2" t="s">
        <v>79</v>
      </c>
      <c r="O2" s="8" t="s">
        <v>20</v>
      </c>
      <c r="P2" s="143" t="s">
        <v>78</v>
      </c>
      <c r="Q2" s="143"/>
      <c r="R2" t="s">
        <v>79</v>
      </c>
      <c r="U2" s="8" t="s">
        <v>20</v>
      </c>
      <c r="V2" s="143" t="s">
        <v>78</v>
      </c>
      <c r="W2" s="143"/>
      <c r="X2" t="s">
        <v>79</v>
      </c>
      <c r="AA2" s="8" t="s">
        <v>20</v>
      </c>
      <c r="AB2" s="143" t="s">
        <v>78</v>
      </c>
      <c r="AC2" s="143"/>
      <c r="AD2" t="s">
        <v>79</v>
      </c>
      <c r="AG2" s="8" t="s">
        <v>20</v>
      </c>
      <c r="AH2" s="143" t="s">
        <v>78</v>
      </c>
      <c r="AI2" s="143"/>
      <c r="AJ2" t="s">
        <v>79</v>
      </c>
    </row>
    <row r="3" spans="2:36">
      <c r="B3" s="145" t="s">
        <v>172</v>
      </c>
      <c r="C3" s="144">
        <v>1</v>
      </c>
      <c r="D3" s="2" t="s">
        <v>14</v>
      </c>
      <c r="E3" s="48">
        <v>2099</v>
      </c>
      <c r="H3" s="145" t="s">
        <v>173</v>
      </c>
      <c r="I3" s="144">
        <v>1</v>
      </c>
      <c r="J3" s="2" t="s">
        <v>14</v>
      </c>
      <c r="K3" s="46">
        <v>15533</v>
      </c>
      <c r="N3" s="145" t="s">
        <v>174</v>
      </c>
      <c r="O3" s="144">
        <v>1</v>
      </c>
      <c r="P3" s="2" t="s">
        <v>14</v>
      </c>
      <c r="Q3" s="2">
        <v>151.5087</v>
      </c>
      <c r="R3" s="18"/>
      <c r="T3" s="145" t="s">
        <v>184</v>
      </c>
      <c r="U3" s="144">
        <v>1</v>
      </c>
      <c r="V3" s="2" t="s">
        <v>14</v>
      </c>
      <c r="W3" s="2">
        <v>65.894400000000005</v>
      </c>
      <c r="X3" s="18"/>
      <c r="Z3" s="145" t="s">
        <v>185</v>
      </c>
      <c r="AA3" s="144">
        <v>1</v>
      </c>
      <c r="AB3" s="2" t="s">
        <v>14</v>
      </c>
      <c r="AC3" s="2">
        <v>48.167900000000003</v>
      </c>
      <c r="AD3" s="18"/>
      <c r="AF3" s="145" t="s">
        <v>186</v>
      </c>
      <c r="AG3" s="144">
        <v>1</v>
      </c>
      <c r="AH3" s="2" t="s">
        <v>14</v>
      </c>
      <c r="AI3" s="2">
        <v>151.5087</v>
      </c>
      <c r="AJ3" s="18"/>
    </row>
    <row r="4" spans="2:36">
      <c r="B4" s="145"/>
      <c r="C4" s="144"/>
      <c r="D4" s="2" t="s">
        <v>15</v>
      </c>
      <c r="E4" s="48">
        <v>430648</v>
      </c>
      <c r="H4" s="145"/>
      <c r="I4" s="144"/>
      <c r="J4" s="2" t="s">
        <v>15</v>
      </c>
      <c r="K4" s="46">
        <v>106851</v>
      </c>
      <c r="N4" s="145"/>
      <c r="O4" s="144"/>
      <c r="P4" s="2" t="s">
        <v>15</v>
      </c>
      <c r="Q4" s="2">
        <v>49.5779</v>
      </c>
      <c r="T4" s="145"/>
      <c r="U4" s="144"/>
      <c r="V4" s="2" t="s">
        <v>15</v>
      </c>
      <c r="W4" s="2">
        <v>11.8642</v>
      </c>
      <c r="X4" s="18"/>
      <c r="Z4" s="145"/>
      <c r="AA4" s="144"/>
      <c r="AB4" s="2" t="s">
        <v>15</v>
      </c>
      <c r="AC4" s="2">
        <v>13.099500000000001</v>
      </c>
      <c r="AF4" s="145"/>
      <c r="AG4" s="144"/>
      <c r="AH4" s="2" t="s">
        <v>15</v>
      </c>
      <c r="AI4" s="2">
        <v>49.5779</v>
      </c>
    </row>
    <row r="5" spans="2:36">
      <c r="B5" s="145"/>
      <c r="C5" s="144"/>
      <c r="D5" s="2" t="s">
        <v>16</v>
      </c>
      <c r="E5" s="47">
        <f>E3/E4</f>
        <v>4.8740502684326871E-3</v>
      </c>
      <c r="F5" s="3">
        <f>E5</f>
        <v>4.8740502684326871E-3</v>
      </c>
      <c r="H5" s="145"/>
      <c r="I5" s="144"/>
      <c r="J5" s="2" t="s">
        <v>16</v>
      </c>
      <c r="K5" s="5">
        <f>K3/K4</f>
        <v>0.1453706563345219</v>
      </c>
      <c r="L5" s="3">
        <f>K5</f>
        <v>0.1453706563345219</v>
      </c>
      <c r="N5" s="145"/>
      <c r="O5" s="144"/>
      <c r="P5" s="2" t="s">
        <v>16</v>
      </c>
      <c r="Q5" s="57">
        <v>3.056</v>
      </c>
      <c r="R5" s="58">
        <f>Q5</f>
        <v>3.056</v>
      </c>
      <c r="T5" s="145"/>
      <c r="U5" s="144"/>
      <c r="V5" s="2" t="s">
        <v>16</v>
      </c>
      <c r="W5" s="57">
        <v>5.5541</v>
      </c>
      <c r="X5" s="58">
        <f>W5</f>
        <v>5.5541</v>
      </c>
      <c r="Z5" s="145"/>
      <c r="AA5" s="144"/>
      <c r="AB5" s="2" t="s">
        <v>16</v>
      </c>
      <c r="AC5" s="57">
        <v>3.6770999999999998</v>
      </c>
      <c r="AD5" s="58">
        <f>AC5</f>
        <v>3.6770999999999998</v>
      </c>
      <c r="AF5" s="145"/>
      <c r="AG5" s="144"/>
      <c r="AH5" s="2" t="s">
        <v>16</v>
      </c>
      <c r="AI5" s="57">
        <v>3.056</v>
      </c>
      <c r="AJ5" s="58">
        <f>AI5</f>
        <v>3.056</v>
      </c>
    </row>
    <row r="6" spans="2:36">
      <c r="B6" s="145"/>
      <c r="C6" s="144">
        <v>2</v>
      </c>
      <c r="D6" s="2" t="s">
        <v>14</v>
      </c>
      <c r="E6" s="46">
        <v>12984</v>
      </c>
      <c r="H6" s="145"/>
      <c r="I6" s="144">
        <v>2</v>
      </c>
      <c r="J6" s="2" t="s">
        <v>14</v>
      </c>
      <c r="K6" s="46">
        <v>23868</v>
      </c>
      <c r="N6" s="145"/>
      <c r="O6" s="144">
        <v>2</v>
      </c>
      <c r="P6" s="2" t="s">
        <v>14</v>
      </c>
      <c r="Q6" s="2">
        <v>51.485900000000001</v>
      </c>
      <c r="R6" s="18"/>
      <c r="T6" s="145"/>
      <c r="U6" s="144">
        <v>2</v>
      </c>
      <c r="V6" s="2" t="s">
        <v>14</v>
      </c>
      <c r="W6" s="2">
        <v>46.188299999999998</v>
      </c>
      <c r="X6" s="18"/>
      <c r="Z6" s="145"/>
      <c r="AA6" s="144">
        <v>2</v>
      </c>
      <c r="AB6" s="2" t="s">
        <v>14</v>
      </c>
      <c r="AC6" s="2">
        <v>63.722200000000001</v>
      </c>
      <c r="AD6" s="18"/>
      <c r="AF6" s="145"/>
      <c r="AG6" s="144">
        <v>2</v>
      </c>
      <c r="AH6" s="2" t="s">
        <v>14</v>
      </c>
      <c r="AI6" s="2">
        <v>51.485900000000001</v>
      </c>
      <c r="AJ6" s="18"/>
    </row>
    <row r="7" spans="2:36">
      <c r="C7" s="144"/>
      <c r="D7" s="2" t="s">
        <v>15</v>
      </c>
      <c r="E7" s="46">
        <v>626020</v>
      </c>
      <c r="I7" s="144"/>
      <c r="J7" s="2" t="s">
        <v>15</v>
      </c>
      <c r="K7" s="46">
        <v>141848</v>
      </c>
      <c r="O7" s="144"/>
      <c r="P7" s="2" t="s">
        <v>15</v>
      </c>
      <c r="Q7" s="2">
        <v>38.106699999999996</v>
      </c>
      <c r="R7" s="18"/>
      <c r="U7" s="144"/>
      <c r="V7" s="2" t="s">
        <v>15</v>
      </c>
      <c r="W7" s="2">
        <v>39.078600000000002</v>
      </c>
      <c r="X7" s="18"/>
      <c r="AA7" s="144"/>
      <c r="AB7" s="2" t="s">
        <v>15</v>
      </c>
      <c r="AC7" s="2">
        <v>33.090600000000002</v>
      </c>
      <c r="AD7" s="18"/>
      <c r="AG7" s="144"/>
      <c r="AH7" s="2" t="s">
        <v>15</v>
      </c>
      <c r="AI7" s="2">
        <v>38.106699999999996</v>
      </c>
      <c r="AJ7" s="18"/>
    </row>
    <row r="8" spans="2:36">
      <c r="C8" s="144"/>
      <c r="D8" s="2" t="s">
        <v>16</v>
      </c>
      <c r="E8" s="5">
        <f>E6/E7</f>
        <v>2.0740551420082427E-2</v>
      </c>
      <c r="F8" s="3">
        <f>E8</f>
        <v>2.0740551420082427E-2</v>
      </c>
      <c r="I8" s="144"/>
      <c r="J8" s="2" t="s">
        <v>16</v>
      </c>
      <c r="K8" s="5">
        <f>K6/K7</f>
        <v>0.1682646212847555</v>
      </c>
      <c r="L8" s="3">
        <f>K8</f>
        <v>0.1682646212847555</v>
      </c>
      <c r="O8" s="144"/>
      <c r="P8" s="2" t="s">
        <v>16</v>
      </c>
      <c r="Q8" s="57">
        <v>1.3511</v>
      </c>
      <c r="R8" s="58">
        <f>Q8</f>
        <v>1.3511</v>
      </c>
      <c r="U8" s="144"/>
      <c r="V8" s="2" t="s">
        <v>16</v>
      </c>
      <c r="W8" s="57">
        <v>1.1819</v>
      </c>
      <c r="X8" s="58">
        <f>W8</f>
        <v>1.1819</v>
      </c>
      <c r="AA8" s="144"/>
      <c r="AB8" s="2" t="s">
        <v>16</v>
      </c>
      <c r="AC8" s="57">
        <v>1.9257</v>
      </c>
      <c r="AD8" s="58">
        <f>AC8</f>
        <v>1.9257</v>
      </c>
      <c r="AG8" s="144"/>
      <c r="AH8" s="2" t="s">
        <v>16</v>
      </c>
      <c r="AI8" s="57">
        <v>1.3511</v>
      </c>
      <c r="AJ8" s="58">
        <f>AI8</f>
        <v>1.3511</v>
      </c>
    </row>
    <row r="9" spans="2:36">
      <c r="C9" s="144">
        <v>3</v>
      </c>
      <c r="D9" s="2" t="s">
        <v>14</v>
      </c>
      <c r="E9" s="46">
        <v>1100</v>
      </c>
      <c r="I9" s="144">
        <v>3</v>
      </c>
      <c r="J9" s="2" t="s">
        <v>14</v>
      </c>
      <c r="K9" s="46">
        <v>115072</v>
      </c>
      <c r="O9" s="144">
        <v>3</v>
      </c>
      <c r="P9" s="2" t="s">
        <v>14</v>
      </c>
      <c r="Q9" s="2">
        <v>108.3233</v>
      </c>
      <c r="R9" s="18"/>
      <c r="U9" s="144">
        <v>3</v>
      </c>
      <c r="V9" s="2" t="s">
        <v>14</v>
      </c>
      <c r="W9" s="2">
        <v>177.4418</v>
      </c>
      <c r="X9" s="18"/>
      <c r="AA9" s="144">
        <v>3</v>
      </c>
      <c r="AB9" s="2" t="s">
        <v>14</v>
      </c>
      <c r="AC9" s="2">
        <v>72.327500000000001</v>
      </c>
      <c r="AD9" s="18"/>
      <c r="AG9" s="144">
        <v>3</v>
      </c>
      <c r="AH9" s="2" t="s">
        <v>14</v>
      </c>
      <c r="AI9" s="2">
        <v>108.3233</v>
      </c>
      <c r="AJ9" s="18"/>
    </row>
    <row r="10" spans="2:36">
      <c r="C10" s="144"/>
      <c r="D10" s="2" t="s">
        <v>15</v>
      </c>
      <c r="E10" s="2">
        <v>56989</v>
      </c>
      <c r="I10" s="144"/>
      <c r="J10" s="2" t="s">
        <v>15</v>
      </c>
      <c r="K10" s="46">
        <v>677925</v>
      </c>
      <c r="O10" s="144"/>
      <c r="P10" s="2" t="s">
        <v>15</v>
      </c>
      <c r="Q10" s="2">
        <v>45.328899999999997</v>
      </c>
      <c r="R10" s="18"/>
      <c r="U10" s="144"/>
      <c r="V10" s="2" t="s">
        <v>15</v>
      </c>
      <c r="W10" s="2">
        <v>52.793700000000001</v>
      </c>
      <c r="X10" s="18"/>
      <c r="AA10" s="144"/>
      <c r="AB10" s="2" t="s">
        <v>15</v>
      </c>
      <c r="AC10" s="2">
        <v>42.276699999999998</v>
      </c>
      <c r="AD10" s="18"/>
      <c r="AG10" s="144"/>
      <c r="AH10" s="2" t="s">
        <v>15</v>
      </c>
      <c r="AI10" s="2">
        <v>45.328899999999997</v>
      </c>
      <c r="AJ10" s="18"/>
    </row>
    <row r="11" spans="2:36">
      <c r="C11" s="144"/>
      <c r="D11" s="2" t="s">
        <v>16</v>
      </c>
      <c r="E11" s="5">
        <f>E9/E10</f>
        <v>1.930197055572128E-2</v>
      </c>
      <c r="F11" s="3">
        <f>E11</f>
        <v>1.930197055572128E-2</v>
      </c>
      <c r="I11" s="144"/>
      <c r="J11" s="2" t="s">
        <v>16</v>
      </c>
      <c r="K11" s="5">
        <f>K9/K10</f>
        <v>0.16974149057786628</v>
      </c>
      <c r="L11" s="3">
        <f>K11</f>
        <v>0.16974149057786628</v>
      </c>
      <c r="O11" s="144"/>
      <c r="P11" s="2" t="s">
        <v>16</v>
      </c>
      <c r="Q11" s="57">
        <v>2.3896999999999999</v>
      </c>
      <c r="R11" s="58">
        <f>Q11</f>
        <v>2.3896999999999999</v>
      </c>
      <c r="U11" s="144"/>
      <c r="V11" s="2" t="s">
        <v>16</v>
      </c>
      <c r="W11" s="57">
        <v>3.3610000000000002</v>
      </c>
      <c r="X11" s="58">
        <f>W11</f>
        <v>3.3610000000000002</v>
      </c>
      <c r="AA11" s="144"/>
      <c r="AB11" s="2" t="s">
        <v>16</v>
      </c>
      <c r="AC11" s="57">
        <v>1.7108000000000001</v>
      </c>
      <c r="AD11" s="58">
        <f>AC11</f>
        <v>1.7108000000000001</v>
      </c>
      <c r="AG11" s="144"/>
      <c r="AH11" s="2" t="s">
        <v>16</v>
      </c>
      <c r="AI11" s="57">
        <v>2.3896999999999999</v>
      </c>
      <c r="AJ11" s="58">
        <f>AI11</f>
        <v>2.3896999999999999</v>
      </c>
    </row>
    <row r="12" spans="2:36">
      <c r="C12" s="144">
        <v>4</v>
      </c>
      <c r="D12" s="2" t="s">
        <v>14</v>
      </c>
      <c r="E12" s="2">
        <v>1574</v>
      </c>
      <c r="I12" s="144">
        <v>4</v>
      </c>
      <c r="J12" s="2" t="s">
        <v>14</v>
      </c>
      <c r="K12" s="46">
        <v>383828</v>
      </c>
      <c r="O12" s="144">
        <v>4</v>
      </c>
      <c r="P12" s="2" t="s">
        <v>14</v>
      </c>
      <c r="Q12" s="2">
        <v>161.37190000000001</v>
      </c>
      <c r="R12" s="18"/>
      <c r="U12" s="144">
        <v>4</v>
      </c>
      <c r="V12" s="2" t="s">
        <v>14</v>
      </c>
      <c r="W12" s="2">
        <v>39.6402</v>
      </c>
      <c r="X12" s="18"/>
      <c r="AA12" s="144">
        <v>4</v>
      </c>
      <c r="AB12" s="2" t="s">
        <v>14</v>
      </c>
      <c r="AC12" s="2">
        <v>41.848399999999998</v>
      </c>
      <c r="AD12" s="18"/>
      <c r="AG12" s="144">
        <v>4</v>
      </c>
      <c r="AH12" s="2" t="s">
        <v>14</v>
      </c>
      <c r="AI12" s="2">
        <v>161.37190000000001</v>
      </c>
      <c r="AJ12" s="18"/>
    </row>
    <row r="13" spans="2:36">
      <c r="C13" s="144"/>
      <c r="D13" s="2" t="s">
        <v>15</v>
      </c>
      <c r="E13" s="46">
        <v>37984</v>
      </c>
      <c r="I13" s="144"/>
      <c r="J13" s="2" t="s">
        <v>15</v>
      </c>
      <c r="K13" s="2">
        <v>984600</v>
      </c>
      <c r="O13" s="144"/>
      <c r="P13" s="2" t="s">
        <v>15</v>
      </c>
      <c r="Q13" s="2">
        <v>48.052300000000002</v>
      </c>
      <c r="R13" s="18"/>
      <c r="U13" s="144"/>
      <c r="V13" s="2" t="s">
        <v>15</v>
      </c>
      <c r="W13" s="2">
        <v>31.0305</v>
      </c>
      <c r="X13" s="18"/>
      <c r="AA13" s="144"/>
      <c r="AB13" s="2" t="s">
        <v>15</v>
      </c>
      <c r="AC13" s="2">
        <v>38.865099999999998</v>
      </c>
      <c r="AD13" s="18"/>
      <c r="AG13" s="144"/>
      <c r="AH13" s="2" t="s">
        <v>15</v>
      </c>
      <c r="AI13" s="2">
        <v>48.052300000000002</v>
      </c>
      <c r="AJ13" s="18"/>
    </row>
    <row r="14" spans="2:36">
      <c r="C14" s="144"/>
      <c r="D14" s="2" t="s">
        <v>16</v>
      </c>
      <c r="E14" s="5">
        <f>E12/E13</f>
        <v>4.1438500421229991E-2</v>
      </c>
      <c r="F14" s="3">
        <f>E14</f>
        <v>4.1438500421229991E-2</v>
      </c>
      <c r="I14" s="144"/>
      <c r="J14" s="2" t="s">
        <v>16</v>
      </c>
      <c r="K14" s="5">
        <f>K12/K13</f>
        <v>0.38983140361568147</v>
      </c>
      <c r="L14" s="3">
        <f>K14</f>
        <v>0.38983140361568147</v>
      </c>
      <c r="O14" s="144"/>
      <c r="P14" s="2" t="s">
        <v>16</v>
      </c>
      <c r="Q14" s="57">
        <v>3.3582999999999998</v>
      </c>
      <c r="R14" s="58">
        <f>Q14</f>
        <v>3.3582999999999998</v>
      </c>
      <c r="U14" s="144"/>
      <c r="V14" s="2" t="s">
        <v>16</v>
      </c>
      <c r="W14" s="57">
        <v>1.2775000000000001</v>
      </c>
      <c r="X14" s="58">
        <f>W14</f>
        <v>1.2775000000000001</v>
      </c>
      <c r="AA14" s="144"/>
      <c r="AB14" s="2" t="s">
        <v>16</v>
      </c>
      <c r="AC14" s="57">
        <v>1.0768</v>
      </c>
      <c r="AD14" s="58">
        <f>AC14</f>
        <v>1.0768</v>
      </c>
      <c r="AG14" s="144"/>
      <c r="AH14" s="2" t="s">
        <v>16</v>
      </c>
      <c r="AI14" s="57">
        <v>3.3582999999999998</v>
      </c>
      <c r="AJ14" s="58">
        <f>AI14</f>
        <v>3.3582999999999998</v>
      </c>
    </row>
    <row r="15" spans="2:36">
      <c r="C15" s="144">
        <v>5</v>
      </c>
      <c r="D15" s="2" t="s">
        <v>14</v>
      </c>
      <c r="E15" s="2">
        <v>8565</v>
      </c>
      <c r="I15" s="144">
        <v>5</v>
      </c>
      <c r="J15" s="2" t="s">
        <v>14</v>
      </c>
      <c r="K15" s="2">
        <v>13.245699999999999</v>
      </c>
      <c r="O15" s="144">
        <v>5</v>
      </c>
      <c r="P15" s="2" t="s">
        <v>17</v>
      </c>
      <c r="Q15" s="2">
        <v>61.482999999999997</v>
      </c>
      <c r="R15" s="18"/>
      <c r="U15" s="144">
        <v>5</v>
      </c>
      <c r="V15" s="2" t="s">
        <v>14</v>
      </c>
      <c r="W15" s="2">
        <v>198.59119999999999</v>
      </c>
      <c r="X15" s="18"/>
      <c r="AA15" s="144">
        <v>5</v>
      </c>
      <c r="AB15" s="2" t="s">
        <v>14</v>
      </c>
      <c r="AC15" s="2">
        <v>66.310299999999998</v>
      </c>
      <c r="AD15" s="18"/>
      <c r="AG15" s="144">
        <v>5</v>
      </c>
      <c r="AH15" s="2" t="s">
        <v>14</v>
      </c>
      <c r="AI15" s="2">
        <v>61.482999999999997</v>
      </c>
      <c r="AJ15" s="18"/>
    </row>
    <row r="16" spans="2:36">
      <c r="C16" s="144"/>
      <c r="D16" s="2" t="s">
        <v>15</v>
      </c>
      <c r="E16" s="46">
        <v>51843</v>
      </c>
      <c r="I16" s="144"/>
      <c r="J16" s="2" t="s">
        <v>15</v>
      </c>
      <c r="K16" s="2">
        <v>100.6553</v>
      </c>
      <c r="O16" s="144"/>
      <c r="P16" s="2" t="s">
        <v>18</v>
      </c>
      <c r="Q16" s="2">
        <v>27.416</v>
      </c>
      <c r="R16" s="18"/>
      <c r="U16" s="144"/>
      <c r="V16" s="2" t="s">
        <v>15</v>
      </c>
      <c r="W16" s="2">
        <v>68.219700000000003</v>
      </c>
      <c r="X16" s="18"/>
      <c r="AA16" s="144"/>
      <c r="AB16" s="2" t="s">
        <v>15</v>
      </c>
      <c r="AC16" s="2">
        <v>48.683100000000003</v>
      </c>
      <c r="AD16" s="18"/>
      <c r="AG16" s="144"/>
      <c r="AH16" s="2" t="s">
        <v>15</v>
      </c>
      <c r="AI16" s="2">
        <v>27.416</v>
      </c>
      <c r="AJ16" s="18"/>
    </row>
    <row r="17" spans="3:36">
      <c r="C17" s="144"/>
      <c r="D17" s="2" t="s">
        <v>16</v>
      </c>
      <c r="E17" s="5">
        <f>E15/E16</f>
        <v>0.16521034662345929</v>
      </c>
      <c r="F17" s="3">
        <f>E17</f>
        <v>0.16521034662345929</v>
      </c>
      <c r="I17" s="144"/>
      <c r="J17" s="2" t="s">
        <v>16</v>
      </c>
      <c r="K17" s="5">
        <f>K15/K16</f>
        <v>0.13159466019176339</v>
      </c>
      <c r="L17" s="3">
        <f>K17</f>
        <v>0.13159466019176339</v>
      </c>
      <c r="O17" s="144"/>
      <c r="P17" s="2" t="s">
        <v>19</v>
      </c>
      <c r="Q17" s="57">
        <v>2.2425999999999999</v>
      </c>
      <c r="R17" s="58">
        <f>Q17</f>
        <v>2.2425999999999999</v>
      </c>
      <c r="U17" s="144"/>
      <c r="V17" s="2" t="s">
        <v>16</v>
      </c>
      <c r="W17" s="57">
        <v>2.9110999999999998</v>
      </c>
      <c r="X17" s="58">
        <f>W17</f>
        <v>2.9110999999999998</v>
      </c>
      <c r="AA17" s="144"/>
      <c r="AB17" s="2" t="s">
        <v>16</v>
      </c>
      <c r="AC17" s="57">
        <v>1.3621000000000001</v>
      </c>
      <c r="AD17" s="58">
        <f>AC17</f>
        <v>1.3621000000000001</v>
      </c>
      <c r="AG17" s="144"/>
      <c r="AH17" s="2" t="s">
        <v>16</v>
      </c>
      <c r="AI17" s="57">
        <v>2.2425999999999999</v>
      </c>
      <c r="AJ17" s="58">
        <f>AI17</f>
        <v>2.2425999999999999</v>
      </c>
    </row>
    <row r="18" spans="3:36">
      <c r="C18" s="144">
        <v>6</v>
      </c>
      <c r="D18" s="2" t="s">
        <v>14</v>
      </c>
      <c r="E18" s="46">
        <v>3947</v>
      </c>
      <c r="I18" s="144">
        <v>6</v>
      </c>
      <c r="J18" s="2" t="s">
        <v>14</v>
      </c>
      <c r="K18" s="2">
        <v>9.8345000000000002</v>
      </c>
      <c r="O18" s="144">
        <v>6</v>
      </c>
      <c r="P18" s="2" t="s">
        <v>14</v>
      </c>
      <c r="Q18" s="2">
        <v>30.527799999999999</v>
      </c>
      <c r="R18" s="18"/>
      <c r="U18" s="144">
        <v>6</v>
      </c>
      <c r="V18" s="2" t="s">
        <v>14</v>
      </c>
      <c r="W18" s="2">
        <v>45.8127</v>
      </c>
      <c r="X18" s="18"/>
      <c r="AA18" s="144">
        <v>6</v>
      </c>
      <c r="AB18" s="2" t="s">
        <v>14</v>
      </c>
      <c r="AC18" s="2">
        <v>65.508300000000006</v>
      </c>
      <c r="AD18" s="18"/>
      <c r="AG18" s="144">
        <v>6</v>
      </c>
      <c r="AH18" s="2" t="s">
        <v>14</v>
      </c>
      <c r="AI18" s="2">
        <v>30.527799999999999</v>
      </c>
      <c r="AJ18" s="18"/>
    </row>
    <row r="19" spans="3:36">
      <c r="C19" s="144"/>
      <c r="D19" s="2" t="s">
        <v>15</v>
      </c>
      <c r="E19" s="2">
        <v>86770</v>
      </c>
      <c r="I19" s="144"/>
      <c r="J19" s="2" t="s">
        <v>15</v>
      </c>
      <c r="K19" s="2">
        <v>38.1008</v>
      </c>
      <c r="O19" s="144"/>
      <c r="P19" s="2" t="s">
        <v>15</v>
      </c>
      <c r="Q19" s="2">
        <v>9.8732000000000006</v>
      </c>
      <c r="R19" s="18"/>
      <c r="U19" s="144"/>
      <c r="V19" s="2" t="s">
        <v>15</v>
      </c>
      <c r="W19" s="2">
        <v>28.4147</v>
      </c>
      <c r="X19" s="18"/>
      <c r="AA19" s="144"/>
      <c r="AB19" s="2" t="s">
        <v>15</v>
      </c>
      <c r="AC19" s="2">
        <v>9.9338999999999995</v>
      </c>
      <c r="AD19" s="18"/>
      <c r="AG19" s="144"/>
      <c r="AH19" s="2" t="s">
        <v>15</v>
      </c>
      <c r="AI19" s="2">
        <v>9.8732000000000006</v>
      </c>
      <c r="AJ19" s="18"/>
    </row>
    <row r="20" spans="3:36">
      <c r="C20" s="144"/>
      <c r="D20" s="2" t="s">
        <v>16</v>
      </c>
      <c r="E20" s="5">
        <f>E18/E19</f>
        <v>4.5488071914256079E-2</v>
      </c>
      <c r="F20" s="3">
        <f>E20</f>
        <v>4.5488071914256079E-2</v>
      </c>
      <c r="I20" s="144"/>
      <c r="J20" s="2" t="s">
        <v>16</v>
      </c>
      <c r="K20" s="5">
        <f>K18/K19</f>
        <v>0.25811793978079201</v>
      </c>
      <c r="L20" s="3">
        <f>K20</f>
        <v>0.25811793978079201</v>
      </c>
      <c r="O20" s="144"/>
      <c r="P20" s="2" t="s">
        <v>16</v>
      </c>
      <c r="Q20" s="57">
        <v>3.0920000000000001</v>
      </c>
      <c r="R20" s="58">
        <f>Q20</f>
        <v>3.0920000000000001</v>
      </c>
      <c r="U20" s="144"/>
      <c r="V20" s="2" t="s">
        <v>16</v>
      </c>
      <c r="W20" s="57">
        <v>1.6123000000000001</v>
      </c>
      <c r="X20" s="58">
        <f>W20</f>
        <v>1.6123000000000001</v>
      </c>
      <c r="AA20" s="144"/>
      <c r="AB20" s="2" t="s">
        <v>16</v>
      </c>
      <c r="AC20" s="57">
        <v>6.5944000000000003</v>
      </c>
      <c r="AD20" s="58">
        <f>AC20</f>
        <v>6.5944000000000003</v>
      </c>
      <c r="AG20" s="144"/>
      <c r="AH20" s="2" t="s">
        <v>16</v>
      </c>
      <c r="AI20" s="57">
        <v>3.0920000000000001</v>
      </c>
      <c r="AJ20" s="58">
        <f>AI20</f>
        <v>3.0920000000000001</v>
      </c>
    </row>
    <row r="21" spans="3:36">
      <c r="C21" s="144">
        <v>7</v>
      </c>
      <c r="D21" s="2" t="s">
        <v>14</v>
      </c>
      <c r="E21" s="2">
        <v>5725</v>
      </c>
      <c r="I21" s="144">
        <v>7</v>
      </c>
      <c r="J21" s="2" t="s">
        <v>14</v>
      </c>
      <c r="K21" s="2">
        <v>17.206299999999999</v>
      </c>
      <c r="O21" s="144">
        <v>7</v>
      </c>
      <c r="P21" s="2" t="s">
        <v>14</v>
      </c>
      <c r="Q21" s="2">
        <v>46.542900000000003</v>
      </c>
      <c r="R21" s="18"/>
      <c r="U21" s="144">
        <v>7</v>
      </c>
      <c r="V21" s="2" t="s">
        <v>14</v>
      </c>
      <c r="W21" s="2">
        <v>32.139699999999998</v>
      </c>
      <c r="X21" s="18"/>
      <c r="AA21" s="144">
        <v>7</v>
      </c>
      <c r="AB21" s="2" t="s">
        <v>14</v>
      </c>
      <c r="AC21" s="2">
        <v>60.543799999999997</v>
      </c>
      <c r="AD21" s="18"/>
      <c r="AG21" s="144">
        <v>7</v>
      </c>
      <c r="AH21" s="2" t="s">
        <v>14</v>
      </c>
      <c r="AI21" s="2">
        <v>46.542900000000003</v>
      </c>
      <c r="AJ21" s="18"/>
    </row>
    <row r="22" spans="3:36">
      <c r="C22" s="144"/>
      <c r="D22" s="2" t="s">
        <v>15</v>
      </c>
      <c r="E22" s="46">
        <v>129648</v>
      </c>
      <c r="I22" s="144"/>
      <c r="J22" s="2" t="s">
        <v>15</v>
      </c>
      <c r="K22" s="2">
        <v>116.1972</v>
      </c>
      <c r="O22" s="144"/>
      <c r="P22" s="2" t="s">
        <v>15</v>
      </c>
      <c r="Q22" s="2">
        <v>34.241599999999998</v>
      </c>
      <c r="R22" s="18"/>
      <c r="U22" s="144"/>
      <c r="V22" s="2" t="s">
        <v>15</v>
      </c>
      <c r="W22" s="2">
        <v>18.744800000000001</v>
      </c>
      <c r="X22" s="18"/>
      <c r="AA22" s="144"/>
      <c r="AB22" s="2" t="s">
        <v>15</v>
      </c>
      <c r="AC22" s="2">
        <v>26.800799999999999</v>
      </c>
      <c r="AD22" s="18"/>
      <c r="AG22" s="144"/>
      <c r="AH22" s="2" t="s">
        <v>15</v>
      </c>
      <c r="AI22" s="2">
        <v>34.241599999999998</v>
      </c>
      <c r="AJ22" s="18"/>
    </row>
    <row r="23" spans="3:36">
      <c r="C23" s="144"/>
      <c r="D23" s="2" t="s">
        <v>16</v>
      </c>
      <c r="E23" s="5">
        <f>E21/E22</f>
        <v>4.4158027890904603E-2</v>
      </c>
      <c r="F23" s="3">
        <f>E23</f>
        <v>4.4158027890904603E-2</v>
      </c>
      <c r="I23" s="144"/>
      <c r="J23" s="2" t="s">
        <v>16</v>
      </c>
      <c r="K23" s="5">
        <f>K21/K22</f>
        <v>0.14807843906737855</v>
      </c>
      <c r="L23" s="3">
        <f>K23</f>
        <v>0.14807843906737855</v>
      </c>
      <c r="O23" s="144"/>
      <c r="P23" s="2" t="s">
        <v>16</v>
      </c>
      <c r="Q23" s="57">
        <v>1.3593</v>
      </c>
      <c r="R23" s="58">
        <f>Q23</f>
        <v>1.3593</v>
      </c>
      <c r="U23" s="144"/>
      <c r="V23" s="2" t="s">
        <v>16</v>
      </c>
      <c r="W23" s="57">
        <v>1.7145999999999999</v>
      </c>
      <c r="X23" s="58">
        <f>W23</f>
        <v>1.7145999999999999</v>
      </c>
      <c r="AA23" s="144"/>
      <c r="AB23" s="2" t="s">
        <v>16</v>
      </c>
      <c r="AC23" s="57">
        <v>2.2589999999999999</v>
      </c>
      <c r="AD23" s="58">
        <f>AC23</f>
        <v>2.2589999999999999</v>
      </c>
      <c r="AG23" s="144"/>
      <c r="AH23" s="2" t="s">
        <v>16</v>
      </c>
      <c r="AI23" s="57">
        <v>1.3593</v>
      </c>
      <c r="AJ23" s="58">
        <f>AI23</f>
        <v>1.3593</v>
      </c>
    </row>
    <row r="24" spans="3:36">
      <c r="C24" s="144">
        <v>8</v>
      </c>
      <c r="D24" s="2" t="s">
        <v>14</v>
      </c>
      <c r="E24" s="2">
        <v>4289</v>
      </c>
      <c r="I24" s="144">
        <v>8</v>
      </c>
      <c r="J24" s="2" t="s">
        <v>14</v>
      </c>
      <c r="K24" s="2">
        <v>9.8961000000000006</v>
      </c>
      <c r="O24" s="144">
        <v>8</v>
      </c>
      <c r="P24" s="2" t="s">
        <v>14</v>
      </c>
      <c r="Q24" s="2">
        <v>15.28</v>
      </c>
      <c r="R24" s="18"/>
      <c r="U24" s="144">
        <v>8</v>
      </c>
      <c r="V24" s="2" t="s">
        <v>14</v>
      </c>
      <c r="W24" s="2">
        <v>133.1241</v>
      </c>
      <c r="X24" s="18"/>
      <c r="AA24" s="144">
        <v>8</v>
      </c>
      <c r="AB24" s="2" t="s">
        <v>14</v>
      </c>
      <c r="AC24" s="2">
        <v>174.42930000000001</v>
      </c>
      <c r="AD24" s="18"/>
      <c r="AG24" s="144">
        <v>8</v>
      </c>
      <c r="AH24" s="2" t="s">
        <v>14</v>
      </c>
      <c r="AI24" s="2">
        <v>15.28</v>
      </c>
      <c r="AJ24" s="18"/>
    </row>
    <row r="25" spans="3:36">
      <c r="C25" s="144"/>
      <c r="D25" s="2" t="s">
        <v>15</v>
      </c>
      <c r="E25" s="46">
        <v>31231</v>
      </c>
      <c r="I25" s="144"/>
      <c r="J25" s="2" t="s">
        <v>15</v>
      </c>
      <c r="K25" s="2">
        <v>33.419699999999999</v>
      </c>
      <c r="O25" s="144"/>
      <c r="P25" s="2" t="s">
        <v>15</v>
      </c>
      <c r="Q25" s="2">
        <v>53.094499999999996</v>
      </c>
      <c r="R25" s="18"/>
      <c r="U25" s="144"/>
      <c r="V25" s="2" t="s">
        <v>15</v>
      </c>
      <c r="W25" s="2">
        <v>90.974999999999994</v>
      </c>
      <c r="X25" s="18"/>
      <c r="AA25" s="144"/>
      <c r="AB25" s="2" t="s">
        <v>15</v>
      </c>
      <c r="AC25" s="2">
        <v>73.460999999999999</v>
      </c>
      <c r="AD25" s="18"/>
      <c r="AG25" s="144"/>
      <c r="AH25" s="2" t="s">
        <v>15</v>
      </c>
      <c r="AI25" s="2">
        <v>53.094499999999996</v>
      </c>
      <c r="AJ25" s="18"/>
    </row>
    <row r="26" spans="3:36">
      <c r="C26" s="144"/>
      <c r="D26" s="2" t="s">
        <v>16</v>
      </c>
      <c r="E26" s="5">
        <f>E24/E25</f>
        <v>0.13733149755051072</v>
      </c>
      <c r="F26" s="3">
        <f>E26</f>
        <v>0.13733149755051072</v>
      </c>
      <c r="I26" s="144"/>
      <c r="J26" s="2" t="s">
        <v>16</v>
      </c>
      <c r="K26" s="5">
        <f>K24/K25</f>
        <v>0.29611576405533269</v>
      </c>
      <c r="L26" s="3">
        <f>K26</f>
        <v>0.29611576405533269</v>
      </c>
      <c r="O26" s="144"/>
      <c r="P26" s="2" t="s">
        <v>16</v>
      </c>
      <c r="Q26" s="57">
        <v>0.2878</v>
      </c>
      <c r="R26" s="58">
        <f>Q26</f>
        <v>0.2878</v>
      </c>
      <c r="U26" s="144"/>
      <c r="V26" s="2" t="s">
        <v>16</v>
      </c>
      <c r="W26" s="57">
        <v>1.4633</v>
      </c>
      <c r="X26" s="58">
        <f>W26</f>
        <v>1.4633</v>
      </c>
      <c r="AA26" s="144"/>
      <c r="AB26" s="2" t="s">
        <v>16</v>
      </c>
      <c r="AC26" s="57">
        <v>2.3744000000000001</v>
      </c>
      <c r="AD26" s="58">
        <f>AC26</f>
        <v>2.3744000000000001</v>
      </c>
      <c r="AG26" s="144"/>
      <c r="AH26" s="2" t="s">
        <v>16</v>
      </c>
      <c r="AI26" s="57">
        <v>0.2878</v>
      </c>
      <c r="AJ26" s="58">
        <f>AI26</f>
        <v>0.2878</v>
      </c>
    </row>
    <row r="27" spans="3:36">
      <c r="C27" s="144">
        <v>9</v>
      </c>
      <c r="D27" s="2" t="s">
        <v>14</v>
      </c>
      <c r="E27" s="2">
        <v>20737</v>
      </c>
      <c r="I27" s="144">
        <v>9</v>
      </c>
      <c r="J27" s="2" t="s">
        <v>14</v>
      </c>
      <c r="K27" s="2">
        <v>14.5806</v>
      </c>
      <c r="O27" s="144">
        <v>9</v>
      </c>
      <c r="P27" s="2" t="s">
        <v>14</v>
      </c>
      <c r="Q27" s="2">
        <v>113.35120000000001</v>
      </c>
      <c r="R27" s="18"/>
      <c r="U27" s="144">
        <v>9</v>
      </c>
      <c r="V27" s="2" t="s">
        <v>14</v>
      </c>
      <c r="W27" s="2">
        <v>109.18859999999999</v>
      </c>
      <c r="X27" s="18"/>
      <c r="AA27" s="144">
        <v>9</v>
      </c>
      <c r="AB27" s="2" t="s">
        <v>14</v>
      </c>
      <c r="AC27" s="2">
        <v>118.8361</v>
      </c>
      <c r="AD27" s="18"/>
      <c r="AG27" s="144">
        <v>9</v>
      </c>
      <c r="AH27" s="2" t="s">
        <v>14</v>
      </c>
      <c r="AI27" s="2">
        <v>113.35120000000001</v>
      </c>
      <c r="AJ27" s="18"/>
    </row>
    <row r="28" spans="3:36">
      <c r="C28" s="144"/>
      <c r="D28" s="2" t="s">
        <v>15</v>
      </c>
      <c r="E28" s="2">
        <v>363810</v>
      </c>
      <c r="I28" s="144"/>
      <c r="J28" s="2" t="s">
        <v>15</v>
      </c>
      <c r="K28" s="2">
        <v>56.866399999999999</v>
      </c>
      <c r="O28" s="144"/>
      <c r="P28" s="2" t="s">
        <v>15</v>
      </c>
      <c r="Q28" s="2">
        <v>31.3048</v>
      </c>
      <c r="R28" s="18"/>
      <c r="U28" s="144"/>
      <c r="V28" s="2" t="s">
        <v>15</v>
      </c>
      <c r="W28" s="2">
        <v>44.442700000000002</v>
      </c>
      <c r="X28" s="18"/>
      <c r="AA28" s="144"/>
      <c r="AB28" s="2" t="s">
        <v>15</v>
      </c>
      <c r="AC28" s="2">
        <v>72.352500000000006</v>
      </c>
      <c r="AD28" s="18"/>
      <c r="AG28" s="144"/>
      <c r="AH28" s="2" t="s">
        <v>15</v>
      </c>
      <c r="AI28" s="2">
        <v>31.3048</v>
      </c>
      <c r="AJ28" s="18"/>
    </row>
    <row r="29" spans="3:36">
      <c r="C29" s="144"/>
      <c r="D29" s="2" t="s">
        <v>16</v>
      </c>
      <c r="E29" s="5">
        <f>E27/E28</f>
        <v>5.6999532723124705E-2</v>
      </c>
      <c r="F29" s="3">
        <f>E29</f>
        <v>5.6999532723124705E-2</v>
      </c>
      <c r="I29" s="144"/>
      <c r="J29" s="2" t="s">
        <v>16</v>
      </c>
      <c r="K29" s="5">
        <f>K27/K28</f>
        <v>0.25640096788261613</v>
      </c>
      <c r="L29" s="3">
        <f>K29</f>
        <v>0.25640096788261613</v>
      </c>
      <c r="O29" s="144"/>
      <c r="P29" s="2" t="s">
        <v>16</v>
      </c>
      <c r="Q29" s="57">
        <v>3.6208999999999998</v>
      </c>
      <c r="R29" s="58">
        <f>Q29</f>
        <v>3.6208999999999998</v>
      </c>
      <c r="U29" s="144"/>
      <c r="V29" s="2" t="s">
        <v>16</v>
      </c>
      <c r="W29" s="57">
        <v>2.4567999999999999</v>
      </c>
      <c r="X29" s="58">
        <f>W29</f>
        <v>2.4567999999999999</v>
      </c>
      <c r="AA29" s="144"/>
      <c r="AB29" s="2" t="s">
        <v>16</v>
      </c>
      <c r="AC29" s="57">
        <v>1.6425000000000001</v>
      </c>
      <c r="AD29" s="58">
        <f>AC29</f>
        <v>1.6425000000000001</v>
      </c>
      <c r="AG29" s="144"/>
      <c r="AH29" s="2" t="s">
        <v>16</v>
      </c>
      <c r="AI29" s="57">
        <v>3.6208999999999998</v>
      </c>
      <c r="AJ29" s="58">
        <f>AI29</f>
        <v>3.6208999999999998</v>
      </c>
    </row>
    <row r="30" spans="3:36">
      <c r="C30" s="144">
        <v>10</v>
      </c>
      <c r="D30" s="2" t="s">
        <v>14</v>
      </c>
      <c r="E30" s="2">
        <v>24676</v>
      </c>
      <c r="I30" s="144">
        <v>10</v>
      </c>
      <c r="J30" s="2" t="s">
        <v>14</v>
      </c>
      <c r="K30" s="2">
        <v>10.793200000000001</v>
      </c>
      <c r="O30" s="144">
        <v>10</v>
      </c>
      <c r="P30" s="2" t="s">
        <v>14</v>
      </c>
      <c r="Q30" s="2">
        <v>38.028700000000001</v>
      </c>
      <c r="R30" s="18"/>
      <c r="U30" s="144">
        <v>10</v>
      </c>
      <c r="V30" s="2" t="s">
        <v>14</v>
      </c>
      <c r="W30" s="2">
        <v>202.59270000000001</v>
      </c>
      <c r="X30" s="18"/>
      <c r="AA30" s="144">
        <v>10</v>
      </c>
      <c r="AB30" s="2" t="s">
        <v>14</v>
      </c>
      <c r="AC30" s="2">
        <v>75.185400000000001</v>
      </c>
      <c r="AD30" s="18"/>
      <c r="AG30" s="144">
        <v>10</v>
      </c>
      <c r="AH30" s="2" t="s">
        <v>14</v>
      </c>
      <c r="AI30" s="2">
        <v>38.028700000000001</v>
      </c>
      <c r="AJ30" s="18"/>
    </row>
    <row r="31" spans="3:36">
      <c r="C31" s="144"/>
      <c r="D31" s="2" t="s">
        <v>15</v>
      </c>
      <c r="E31" s="2">
        <v>392650</v>
      </c>
      <c r="I31" s="144"/>
      <c r="J31" s="2" t="s">
        <v>15</v>
      </c>
      <c r="K31" s="2">
        <v>28.2166</v>
      </c>
      <c r="O31" s="144"/>
      <c r="P31" s="2" t="s">
        <v>15</v>
      </c>
      <c r="Q31" s="2">
        <v>36.894100000000002</v>
      </c>
      <c r="R31" s="18"/>
      <c r="U31" s="144"/>
      <c r="V31" s="2" t="s">
        <v>15</v>
      </c>
      <c r="W31" s="2">
        <v>56.976999999999997</v>
      </c>
      <c r="X31" s="18"/>
      <c r="AA31" s="144"/>
      <c r="AB31" s="2" t="s">
        <v>15</v>
      </c>
      <c r="AC31" s="2">
        <v>30.457699999999999</v>
      </c>
      <c r="AD31" s="18"/>
      <c r="AG31" s="144"/>
      <c r="AH31" s="2" t="s">
        <v>15</v>
      </c>
      <c r="AI31" s="2">
        <v>36.894100000000002</v>
      </c>
      <c r="AJ31" s="18"/>
    </row>
    <row r="32" spans="3:36">
      <c r="C32" s="144"/>
      <c r="D32" s="2" t="s">
        <v>16</v>
      </c>
      <c r="E32" s="5">
        <f>E30/E31</f>
        <v>6.2844772698331844E-2</v>
      </c>
      <c r="F32" s="3">
        <f>E32</f>
        <v>6.2844772698331844E-2</v>
      </c>
      <c r="I32" s="144"/>
      <c r="J32" s="2" t="s">
        <v>16</v>
      </c>
      <c r="K32" s="5">
        <f>K30/K31</f>
        <v>0.38251242176591088</v>
      </c>
      <c r="L32" s="3">
        <f>K32</f>
        <v>0.38251242176591088</v>
      </c>
      <c r="O32" s="144"/>
      <c r="P32" s="2" t="s">
        <v>16</v>
      </c>
      <c r="Q32" s="57">
        <v>1.0307999999999999</v>
      </c>
      <c r="R32" s="58">
        <f>Q32</f>
        <v>1.0307999999999999</v>
      </c>
      <c r="U32" s="144"/>
      <c r="V32" s="2" t="s">
        <v>16</v>
      </c>
      <c r="W32" s="57">
        <v>3.5556999999999999</v>
      </c>
      <c r="X32" s="58">
        <f>W32</f>
        <v>3.5556999999999999</v>
      </c>
      <c r="AA32" s="144"/>
      <c r="AB32" s="2" t="s">
        <v>16</v>
      </c>
      <c r="AC32" s="57">
        <v>2.4685000000000001</v>
      </c>
      <c r="AD32" s="58">
        <f>AC32</f>
        <v>2.4685000000000001</v>
      </c>
      <c r="AG32" s="144"/>
      <c r="AH32" s="2" t="s">
        <v>16</v>
      </c>
      <c r="AI32" s="57">
        <v>1.0307999999999999</v>
      </c>
      <c r="AJ32" s="58">
        <f>AI32</f>
        <v>1.0307999999999999</v>
      </c>
    </row>
    <row r="33" spans="3:36">
      <c r="C33" s="144">
        <v>11</v>
      </c>
      <c r="D33" s="2" t="s">
        <v>14</v>
      </c>
      <c r="E33" s="2">
        <v>24709</v>
      </c>
      <c r="I33" s="144">
        <v>11</v>
      </c>
      <c r="J33" s="2" t="s">
        <v>14</v>
      </c>
      <c r="K33" s="2">
        <v>13.5799</v>
      </c>
      <c r="O33" s="144">
        <v>11</v>
      </c>
      <c r="P33" s="2" t="s">
        <v>14</v>
      </c>
      <c r="Q33" s="2">
        <v>39.25</v>
      </c>
      <c r="R33" s="18"/>
      <c r="U33" s="144">
        <v>11</v>
      </c>
      <c r="V33" s="2" t="s">
        <v>14</v>
      </c>
      <c r="W33" s="2">
        <v>64.165499999999994</v>
      </c>
      <c r="X33" s="18"/>
      <c r="AA33" s="144">
        <v>11</v>
      </c>
      <c r="AB33" s="2" t="s">
        <v>14</v>
      </c>
      <c r="AC33" s="2">
        <v>118.7976</v>
      </c>
      <c r="AD33" s="18"/>
      <c r="AG33" s="144">
        <v>11</v>
      </c>
      <c r="AH33" s="2" t="s">
        <v>14</v>
      </c>
      <c r="AI33" s="2">
        <v>39.25</v>
      </c>
      <c r="AJ33" s="18"/>
    </row>
    <row r="34" spans="3:36">
      <c r="C34" s="144"/>
      <c r="D34" s="2" t="s">
        <v>15</v>
      </c>
      <c r="E34" s="2">
        <v>589920</v>
      </c>
      <c r="I34" s="144"/>
      <c r="J34" s="2" t="s">
        <v>15</v>
      </c>
      <c r="K34" s="2">
        <v>70.288899999999998</v>
      </c>
      <c r="O34" s="144"/>
      <c r="P34" s="2" t="s">
        <v>15</v>
      </c>
      <c r="Q34" s="2">
        <v>16.438700000000001</v>
      </c>
      <c r="R34" s="18"/>
      <c r="U34" s="144"/>
      <c r="V34" s="2" t="s">
        <v>15</v>
      </c>
      <c r="W34" s="2">
        <v>20.2715</v>
      </c>
      <c r="X34" s="18"/>
      <c r="AA34" s="144"/>
      <c r="AB34" s="2" t="s">
        <v>15</v>
      </c>
      <c r="AC34" s="2">
        <v>28.763100000000001</v>
      </c>
      <c r="AD34" s="18"/>
      <c r="AG34" s="144"/>
      <c r="AH34" s="2" t="s">
        <v>15</v>
      </c>
      <c r="AI34" s="2">
        <v>16.438700000000001</v>
      </c>
      <c r="AJ34" s="18"/>
    </row>
    <row r="35" spans="3:36">
      <c r="C35" s="144"/>
      <c r="D35" s="2" t="s">
        <v>16</v>
      </c>
      <c r="E35" s="5">
        <f>E33/E34</f>
        <v>4.1885340385136971E-2</v>
      </c>
      <c r="F35" s="3">
        <f>E35</f>
        <v>4.1885340385136971E-2</v>
      </c>
      <c r="I35" s="144"/>
      <c r="J35" s="2" t="s">
        <v>16</v>
      </c>
      <c r="K35" s="5">
        <f>K33/K34</f>
        <v>0.1932012024658232</v>
      </c>
      <c r="L35" s="3">
        <f>K35</f>
        <v>0.1932012024658232</v>
      </c>
      <c r="O35" s="144"/>
      <c r="P35" s="2" t="s">
        <v>16</v>
      </c>
      <c r="Q35" s="57">
        <v>2.3877000000000002</v>
      </c>
      <c r="R35" s="58">
        <f>Q35</f>
        <v>2.3877000000000002</v>
      </c>
      <c r="U35" s="144"/>
      <c r="V35" s="2" t="s">
        <v>16</v>
      </c>
      <c r="W35" s="57">
        <v>3.1652999999999998</v>
      </c>
      <c r="X35" s="58">
        <f>W35</f>
        <v>3.1652999999999998</v>
      </c>
      <c r="AA35" s="144"/>
      <c r="AB35" s="2" t="s">
        <v>16</v>
      </c>
      <c r="AC35" s="57">
        <v>4.1302000000000003</v>
      </c>
      <c r="AD35" s="58">
        <f>AC35</f>
        <v>4.1302000000000003</v>
      </c>
      <c r="AG35" s="144"/>
      <c r="AH35" s="2" t="s">
        <v>16</v>
      </c>
      <c r="AI35" s="57">
        <v>2.3877000000000002</v>
      </c>
      <c r="AJ35" s="58">
        <f>AI35</f>
        <v>2.3877000000000002</v>
      </c>
    </row>
    <row r="36" spans="3:36">
      <c r="C36" s="144">
        <v>12</v>
      </c>
      <c r="D36" s="2" t="s">
        <v>14</v>
      </c>
      <c r="E36" s="2">
        <v>15212</v>
      </c>
      <c r="I36" s="144">
        <v>12</v>
      </c>
      <c r="J36" s="2" t="s">
        <v>14</v>
      </c>
      <c r="K36" s="2">
        <v>6.3163999999999998</v>
      </c>
      <c r="O36" s="144">
        <v>12</v>
      </c>
      <c r="P36" s="2" t="s">
        <v>14</v>
      </c>
      <c r="Q36" s="2">
        <v>28.116800000000001</v>
      </c>
      <c r="R36" s="18"/>
      <c r="U36" s="144">
        <v>12</v>
      </c>
      <c r="V36" s="2" t="s">
        <v>14</v>
      </c>
      <c r="W36" s="2">
        <v>54.427599999999998</v>
      </c>
      <c r="X36" s="18"/>
      <c r="AA36" s="144">
        <v>12</v>
      </c>
      <c r="AB36" s="2" t="s">
        <v>14</v>
      </c>
      <c r="AC36" s="2">
        <v>89.8172</v>
      </c>
      <c r="AD36" s="18"/>
      <c r="AG36" s="144">
        <v>12</v>
      </c>
      <c r="AH36" s="2" t="s">
        <v>14</v>
      </c>
      <c r="AI36" s="2">
        <v>28.116800000000001</v>
      </c>
      <c r="AJ36" s="18"/>
    </row>
    <row r="37" spans="3:36">
      <c r="C37" s="144"/>
      <c r="D37" s="2" t="s">
        <v>15</v>
      </c>
      <c r="E37" s="2">
        <v>348410</v>
      </c>
      <c r="I37" s="144"/>
      <c r="J37" s="2" t="s">
        <v>15</v>
      </c>
      <c r="K37" s="2">
        <v>57.707799999999999</v>
      </c>
      <c r="O37" s="144"/>
      <c r="P37" s="2" t="s">
        <v>15</v>
      </c>
      <c r="Q37" s="2">
        <v>10.561299999999999</v>
      </c>
      <c r="R37" s="18"/>
      <c r="U37" s="144"/>
      <c r="V37" s="2" t="s">
        <v>15</v>
      </c>
      <c r="W37" s="2">
        <v>25.6708</v>
      </c>
      <c r="X37" s="18"/>
      <c r="AA37" s="144"/>
      <c r="AB37" s="2" t="s">
        <v>15</v>
      </c>
      <c r="AC37" s="2">
        <v>23.420400000000001</v>
      </c>
      <c r="AD37" s="18"/>
      <c r="AG37" s="144"/>
      <c r="AH37" s="2" t="s">
        <v>15</v>
      </c>
      <c r="AI37" s="2">
        <v>10.561299999999999</v>
      </c>
      <c r="AJ37" s="18"/>
    </row>
    <row r="38" spans="3:36">
      <c r="C38" s="144"/>
      <c r="D38" s="2" t="s">
        <v>16</v>
      </c>
      <c r="E38" s="5">
        <f>E36/E37</f>
        <v>4.3661203754197637E-2</v>
      </c>
      <c r="F38" s="3">
        <f>E38</f>
        <v>4.3661203754197637E-2</v>
      </c>
      <c r="I38" s="144"/>
      <c r="J38" s="2" t="s">
        <v>16</v>
      </c>
      <c r="K38" s="5">
        <f>K36/K37</f>
        <v>0.10945487438439865</v>
      </c>
      <c r="L38" s="3">
        <f>K38</f>
        <v>0.10945487438439865</v>
      </c>
      <c r="O38" s="144"/>
      <c r="P38" s="2" t="s">
        <v>16</v>
      </c>
      <c r="Q38" s="57">
        <v>2.6621999999999999</v>
      </c>
      <c r="R38" s="58">
        <f>Q38</f>
        <v>2.6621999999999999</v>
      </c>
      <c r="U38" s="144"/>
      <c r="V38" s="2" t="s">
        <v>16</v>
      </c>
      <c r="W38" s="57">
        <v>2.1202000000000001</v>
      </c>
      <c r="X38" s="58">
        <f>W38</f>
        <v>2.1202000000000001</v>
      </c>
      <c r="AA38" s="144"/>
      <c r="AB38" s="2" t="s">
        <v>16</v>
      </c>
      <c r="AC38" s="57">
        <v>3.835</v>
      </c>
      <c r="AD38" s="58">
        <f>AC38</f>
        <v>3.835</v>
      </c>
      <c r="AG38" s="144"/>
      <c r="AH38" s="2" t="s">
        <v>16</v>
      </c>
      <c r="AI38" s="57">
        <v>2.6621999999999999</v>
      </c>
      <c r="AJ38" s="58">
        <f>AI38</f>
        <v>2.6621999999999999</v>
      </c>
    </row>
    <row r="39" spans="3:36">
      <c r="C39" s="144">
        <v>13</v>
      </c>
      <c r="D39" s="2" t="s">
        <v>14</v>
      </c>
      <c r="E39" s="2">
        <v>8933</v>
      </c>
      <c r="I39" s="144">
        <v>13</v>
      </c>
      <c r="J39" s="2" t="s">
        <v>14</v>
      </c>
      <c r="K39" s="2">
        <v>6.7176</v>
      </c>
      <c r="O39" s="144">
        <v>13</v>
      </c>
      <c r="P39" s="2" t="s">
        <v>14</v>
      </c>
      <c r="Q39" s="2">
        <v>46.7836</v>
      </c>
      <c r="R39" s="18"/>
      <c r="U39" s="144">
        <v>13</v>
      </c>
      <c r="V39" s="2" t="s">
        <v>14</v>
      </c>
      <c r="W39" s="2">
        <v>244.9605</v>
      </c>
      <c r="X39" s="18"/>
      <c r="AA39" s="144">
        <v>13</v>
      </c>
      <c r="AB39" s="2" t="s">
        <v>14</v>
      </c>
      <c r="AC39" s="2">
        <v>17.7075</v>
      </c>
      <c r="AD39" s="18"/>
      <c r="AG39" s="144">
        <v>13</v>
      </c>
      <c r="AH39" s="2" t="s">
        <v>14</v>
      </c>
      <c r="AI39" s="2">
        <v>46.7836</v>
      </c>
      <c r="AJ39" s="18"/>
    </row>
    <row r="40" spans="3:36">
      <c r="C40" s="144"/>
      <c r="D40" s="2" t="s">
        <v>15</v>
      </c>
      <c r="E40" s="2">
        <v>86141</v>
      </c>
      <c r="I40" s="144"/>
      <c r="J40" s="2" t="s">
        <v>15</v>
      </c>
      <c r="K40" s="2">
        <v>25.002400000000002</v>
      </c>
      <c r="O40" s="144"/>
      <c r="P40" s="2" t="s">
        <v>15</v>
      </c>
      <c r="Q40" s="2">
        <v>14.4267</v>
      </c>
      <c r="R40" s="58"/>
      <c r="U40" s="144"/>
      <c r="V40" s="2" t="s">
        <v>15</v>
      </c>
      <c r="W40" s="2">
        <v>39.376199999999997</v>
      </c>
      <c r="X40" s="18"/>
      <c r="AA40" s="144"/>
      <c r="AB40" s="2" t="s">
        <v>15</v>
      </c>
      <c r="AC40" s="2">
        <v>7.1965000000000003</v>
      </c>
      <c r="AD40" s="58"/>
      <c r="AG40" s="144"/>
      <c r="AH40" s="2" t="s">
        <v>15</v>
      </c>
      <c r="AI40" s="2">
        <v>14.4267</v>
      </c>
      <c r="AJ40" s="58"/>
    </row>
    <row r="41" spans="3:36">
      <c r="C41" s="144"/>
      <c r="D41" s="2" t="s">
        <v>16</v>
      </c>
      <c r="E41" s="5">
        <f>E39/E40</f>
        <v>0.10370206986220266</v>
      </c>
      <c r="F41" s="3">
        <f>E41</f>
        <v>0.10370206986220266</v>
      </c>
      <c r="I41" s="144"/>
      <c r="J41" s="2" t="s">
        <v>16</v>
      </c>
      <c r="K41" s="5">
        <f>K39/K40</f>
        <v>0.26867820689213834</v>
      </c>
      <c r="L41" s="3">
        <f>K41</f>
        <v>0.26867820689213834</v>
      </c>
      <c r="O41" s="144"/>
      <c r="P41" s="2" t="s">
        <v>16</v>
      </c>
      <c r="Q41" s="57">
        <v>3.2427999999999999</v>
      </c>
      <c r="R41" s="58">
        <f>Q41</f>
        <v>3.2427999999999999</v>
      </c>
      <c r="U41" s="144"/>
      <c r="V41" s="2" t="s">
        <v>16</v>
      </c>
      <c r="W41" s="57">
        <v>6.2210000000000001</v>
      </c>
      <c r="X41" s="58">
        <f>W41</f>
        <v>6.2210000000000001</v>
      </c>
      <c r="AA41" s="144"/>
      <c r="AB41" s="2" t="s">
        <v>16</v>
      </c>
      <c r="AC41" s="57">
        <v>2.4605999999999999</v>
      </c>
      <c r="AD41" s="58">
        <f>AC41</f>
        <v>2.4605999999999999</v>
      </c>
      <c r="AG41" s="144"/>
      <c r="AH41" s="2" t="s">
        <v>16</v>
      </c>
      <c r="AI41" s="57">
        <v>3.2427999999999999</v>
      </c>
      <c r="AJ41" s="58">
        <f>AI41</f>
        <v>3.2427999999999999</v>
      </c>
    </row>
    <row r="42" spans="3:36">
      <c r="C42" s="144">
        <v>14</v>
      </c>
      <c r="D42" s="2" t="s">
        <v>14</v>
      </c>
      <c r="E42" s="2">
        <v>21934</v>
      </c>
      <c r="I42" s="144">
        <v>14</v>
      </c>
      <c r="J42" s="2" t="s">
        <v>14</v>
      </c>
      <c r="K42" s="2">
        <v>9.8823000000000008</v>
      </c>
      <c r="O42" s="144">
        <v>14</v>
      </c>
      <c r="P42" s="2" t="s">
        <v>14</v>
      </c>
      <c r="Q42" s="2">
        <v>32.973300000000002</v>
      </c>
      <c r="R42" s="18"/>
      <c r="U42" s="144">
        <v>14</v>
      </c>
      <c r="V42" s="2" t="s">
        <v>14</v>
      </c>
      <c r="W42" s="2">
        <v>92.538600000000002</v>
      </c>
      <c r="X42" s="18"/>
      <c r="AA42" s="144">
        <v>14</v>
      </c>
      <c r="AB42" s="2" t="s">
        <v>14</v>
      </c>
      <c r="AC42" s="2">
        <v>18.464300000000001</v>
      </c>
      <c r="AD42" s="18"/>
      <c r="AG42" s="144">
        <v>14</v>
      </c>
      <c r="AH42" s="2" t="s">
        <v>14</v>
      </c>
      <c r="AI42" s="2">
        <v>32.973300000000002</v>
      </c>
      <c r="AJ42" s="18"/>
    </row>
    <row r="43" spans="3:36">
      <c r="C43" s="144"/>
      <c r="D43" s="2" t="s">
        <v>15</v>
      </c>
      <c r="E43" s="2">
        <v>104714</v>
      </c>
      <c r="I43" s="144"/>
      <c r="J43" s="2" t="s">
        <v>15</v>
      </c>
      <c r="K43" s="2">
        <v>47.661900000000003</v>
      </c>
      <c r="O43" s="144"/>
      <c r="P43" s="2" t="s">
        <v>15</v>
      </c>
      <c r="Q43" s="2">
        <v>11.5311</v>
      </c>
      <c r="R43" s="18"/>
      <c r="U43" s="144"/>
      <c r="V43" s="2" t="s">
        <v>15</v>
      </c>
      <c r="W43" s="2">
        <v>32.835299999999997</v>
      </c>
      <c r="X43" s="18"/>
      <c r="AA43" s="144"/>
      <c r="AB43" s="2" t="s">
        <v>15</v>
      </c>
      <c r="AC43" s="2">
        <v>12.9808</v>
      </c>
      <c r="AD43" s="18"/>
      <c r="AG43" s="144"/>
      <c r="AH43" s="2" t="s">
        <v>15</v>
      </c>
      <c r="AI43" s="2">
        <v>11.5311</v>
      </c>
      <c r="AJ43" s="18"/>
    </row>
    <row r="44" spans="3:36">
      <c r="C44" s="144"/>
      <c r="D44" s="2" t="s">
        <v>16</v>
      </c>
      <c r="E44" s="5">
        <f>E42/E43</f>
        <v>0.2094657829898581</v>
      </c>
      <c r="F44" s="3">
        <f>E44</f>
        <v>0.2094657829898581</v>
      </c>
      <c r="I44" s="144"/>
      <c r="J44" s="2" t="s">
        <v>16</v>
      </c>
      <c r="K44" s="5">
        <f>K42/K43</f>
        <v>0.20734171319229824</v>
      </c>
      <c r="L44" s="3">
        <f>K44</f>
        <v>0.20734171319229824</v>
      </c>
      <c r="O44" s="144"/>
      <c r="P44" s="2" t="s">
        <v>16</v>
      </c>
      <c r="Q44" s="57">
        <v>2.8595000000000002</v>
      </c>
      <c r="R44" s="58">
        <f>Q44</f>
        <v>2.8595000000000002</v>
      </c>
      <c r="U44" s="144"/>
      <c r="V44" s="2" t="s">
        <v>16</v>
      </c>
      <c r="W44" s="57">
        <v>2.8182999999999998</v>
      </c>
      <c r="X44" s="58">
        <f>W44</f>
        <v>2.8182999999999998</v>
      </c>
      <c r="AA44" s="144"/>
      <c r="AB44" s="2" t="s">
        <v>16</v>
      </c>
      <c r="AC44" s="57">
        <v>1.4224000000000001</v>
      </c>
      <c r="AD44" s="58">
        <f>AC44</f>
        <v>1.4224000000000001</v>
      </c>
      <c r="AG44" s="144"/>
      <c r="AH44" s="2" t="s">
        <v>16</v>
      </c>
      <c r="AI44" s="57">
        <v>2.8595000000000002</v>
      </c>
      <c r="AJ44" s="58">
        <f>AI44</f>
        <v>2.8595000000000002</v>
      </c>
    </row>
    <row r="45" spans="3:36">
      <c r="C45" s="144">
        <v>15</v>
      </c>
      <c r="D45" s="2" t="s">
        <v>14</v>
      </c>
      <c r="E45" s="2">
        <v>2.2587999999999999</v>
      </c>
      <c r="I45" s="144">
        <v>15</v>
      </c>
      <c r="J45" s="2" t="s">
        <v>14</v>
      </c>
      <c r="K45" s="2">
        <v>4.3125</v>
      </c>
      <c r="O45" s="144">
        <v>15</v>
      </c>
      <c r="P45" s="2" t="s">
        <v>14</v>
      </c>
      <c r="Q45" s="2">
        <v>29.318899999999999</v>
      </c>
      <c r="R45" s="18"/>
      <c r="U45" s="144">
        <v>15</v>
      </c>
      <c r="V45" s="2" t="s">
        <v>14</v>
      </c>
      <c r="W45" s="2">
        <v>17.8827</v>
      </c>
      <c r="X45" s="18"/>
      <c r="AA45" s="144">
        <v>15</v>
      </c>
      <c r="AB45" s="2" t="s">
        <v>14</v>
      </c>
      <c r="AC45" s="2">
        <v>21.8902</v>
      </c>
      <c r="AD45" s="18"/>
      <c r="AG45" s="144">
        <v>15</v>
      </c>
      <c r="AH45" s="2" t="s">
        <v>14</v>
      </c>
      <c r="AI45" s="2">
        <v>29.318899999999999</v>
      </c>
      <c r="AJ45" s="18"/>
    </row>
    <row r="46" spans="3:36">
      <c r="C46" s="144"/>
      <c r="D46" s="2" t="s">
        <v>15</v>
      </c>
      <c r="E46" s="2">
        <v>43.064799999999998</v>
      </c>
      <c r="I46" s="144"/>
      <c r="J46" s="2" t="s">
        <v>15</v>
      </c>
      <c r="K46" s="2">
        <v>21.950800000000001</v>
      </c>
      <c r="O46" s="144"/>
      <c r="P46" s="2" t="s">
        <v>15</v>
      </c>
      <c r="Q46" s="2">
        <v>9.8020999999999994</v>
      </c>
      <c r="R46" s="18"/>
      <c r="U46" s="144"/>
      <c r="V46" s="2" t="s">
        <v>15</v>
      </c>
      <c r="W46" s="2">
        <v>17.4285</v>
      </c>
      <c r="X46" s="58"/>
      <c r="AA46" s="144"/>
      <c r="AB46" s="2" t="s">
        <v>15</v>
      </c>
      <c r="AC46" s="2">
        <v>7.0423999999999998</v>
      </c>
      <c r="AD46" s="18"/>
      <c r="AG46" s="144"/>
      <c r="AH46" s="2" t="s">
        <v>15</v>
      </c>
      <c r="AI46" s="2">
        <v>9.8020999999999994</v>
      </c>
      <c r="AJ46" s="18"/>
    </row>
    <row r="47" spans="3:36">
      <c r="C47" s="144"/>
      <c r="D47" s="2" t="s">
        <v>16</v>
      </c>
      <c r="E47" s="5">
        <f>E45/E46</f>
        <v>5.2451189834853522E-2</v>
      </c>
      <c r="F47" s="3">
        <f>E47</f>
        <v>5.2451189834853522E-2</v>
      </c>
      <c r="I47" s="144"/>
      <c r="J47" s="2" t="s">
        <v>16</v>
      </c>
      <c r="K47" s="5">
        <f>K45/K46</f>
        <v>0.19646208794212511</v>
      </c>
      <c r="L47" s="3">
        <f>K47</f>
        <v>0.19646208794212511</v>
      </c>
      <c r="O47" s="144"/>
      <c r="P47" s="2" t="s">
        <v>16</v>
      </c>
      <c r="Q47" s="57">
        <v>2.9910999999999999</v>
      </c>
      <c r="R47" s="58">
        <f>Q47</f>
        <v>2.9910999999999999</v>
      </c>
      <c r="U47" s="144"/>
      <c r="V47" s="2" t="s">
        <v>16</v>
      </c>
      <c r="W47" s="57">
        <v>1.0261</v>
      </c>
      <c r="X47" s="58">
        <f>W47</f>
        <v>1.0261</v>
      </c>
      <c r="AA47" s="144"/>
      <c r="AB47" s="2" t="s">
        <v>16</v>
      </c>
      <c r="AC47" s="57">
        <v>3.1082999999999998</v>
      </c>
      <c r="AD47" s="58">
        <f>AC47</f>
        <v>3.1082999999999998</v>
      </c>
      <c r="AG47" s="144"/>
      <c r="AH47" s="2" t="s">
        <v>16</v>
      </c>
      <c r="AI47" s="57">
        <v>2.9910999999999999</v>
      </c>
      <c r="AJ47" s="58">
        <f>AI47</f>
        <v>2.9910999999999999</v>
      </c>
    </row>
    <row r="48" spans="3:36">
      <c r="C48" s="144">
        <v>16</v>
      </c>
      <c r="D48" s="2" t="s">
        <v>14</v>
      </c>
      <c r="E48" s="2">
        <v>2.2566999999999999</v>
      </c>
      <c r="I48" s="144">
        <v>16</v>
      </c>
      <c r="J48" s="2" t="s">
        <v>14</v>
      </c>
      <c r="K48" s="2">
        <v>10.9581</v>
      </c>
      <c r="O48" s="144">
        <v>16</v>
      </c>
      <c r="P48" s="2" t="s">
        <v>14</v>
      </c>
      <c r="Q48" s="2">
        <v>33.3889</v>
      </c>
      <c r="R48" s="18"/>
      <c r="U48" s="144">
        <v>16</v>
      </c>
      <c r="V48" s="2" t="s">
        <v>14</v>
      </c>
      <c r="W48" s="2">
        <v>24.6557</v>
      </c>
      <c r="X48" s="18"/>
      <c r="AA48" s="144">
        <v>16</v>
      </c>
      <c r="AB48" s="2" t="s">
        <v>14</v>
      </c>
      <c r="AC48" s="2">
        <v>27.5382</v>
      </c>
      <c r="AD48" s="18"/>
      <c r="AG48" s="144">
        <v>16</v>
      </c>
      <c r="AH48" s="2" t="s">
        <v>14</v>
      </c>
      <c r="AI48" s="2">
        <v>33.3889</v>
      </c>
      <c r="AJ48" s="18"/>
    </row>
    <row r="49" spans="3:36">
      <c r="C49" s="144"/>
      <c r="D49" s="2" t="s">
        <v>15</v>
      </c>
      <c r="E49" s="2">
        <v>12.3794</v>
      </c>
      <c r="I49" s="144"/>
      <c r="J49" s="2" t="s">
        <v>15</v>
      </c>
      <c r="K49" s="2">
        <v>28.967300000000002</v>
      </c>
      <c r="O49" s="144"/>
      <c r="P49" s="2" t="s">
        <v>15</v>
      </c>
      <c r="Q49" s="2">
        <v>11.3408</v>
      </c>
      <c r="R49" s="18"/>
      <c r="U49" s="144"/>
      <c r="V49" s="2" t="s">
        <v>15</v>
      </c>
      <c r="W49" s="2">
        <v>19.865500000000001</v>
      </c>
      <c r="X49" s="18"/>
      <c r="AA49" s="144"/>
      <c r="AB49" s="2" t="s">
        <v>15</v>
      </c>
      <c r="AC49" s="2">
        <v>8.1366999999999994</v>
      </c>
      <c r="AD49" s="18"/>
      <c r="AG49" s="144"/>
      <c r="AH49" s="2" t="s">
        <v>15</v>
      </c>
      <c r="AI49" s="2">
        <v>11.3408</v>
      </c>
      <c r="AJ49" s="18"/>
    </row>
    <row r="50" spans="3:36">
      <c r="C50" s="144"/>
      <c r="D50" s="2" t="s">
        <v>16</v>
      </c>
      <c r="E50" s="5">
        <f>E48/E49</f>
        <v>0.18229478003780472</v>
      </c>
      <c r="F50" s="3">
        <f>E50</f>
        <v>0.18229478003780472</v>
      </c>
      <c r="I50" s="144"/>
      <c r="J50" s="2" t="s">
        <v>16</v>
      </c>
      <c r="K50" s="5">
        <f>K48/K49</f>
        <v>0.3782920741663876</v>
      </c>
      <c r="L50" s="3">
        <f>K50</f>
        <v>0.3782920741663876</v>
      </c>
      <c r="O50" s="144"/>
      <c r="P50" s="2" t="s">
        <v>16</v>
      </c>
      <c r="Q50" s="57">
        <v>2.9441000000000002</v>
      </c>
      <c r="R50" s="58">
        <f>Q50</f>
        <v>2.9441000000000002</v>
      </c>
      <c r="U50" s="144"/>
      <c r="V50" s="2" t="s">
        <v>16</v>
      </c>
      <c r="W50" s="57">
        <v>1.2411000000000001</v>
      </c>
      <c r="X50" s="58">
        <f>W50</f>
        <v>1.2411000000000001</v>
      </c>
      <c r="AA50" s="144"/>
      <c r="AB50" s="2" t="s">
        <v>16</v>
      </c>
      <c r="AC50" s="57">
        <v>3.3843999999999999</v>
      </c>
      <c r="AD50" s="58">
        <f>AC50</f>
        <v>3.3843999999999999</v>
      </c>
      <c r="AG50" s="144"/>
      <c r="AH50" s="2" t="s">
        <v>16</v>
      </c>
      <c r="AI50" s="57">
        <v>2.9441000000000002</v>
      </c>
      <c r="AJ50" s="58">
        <f>AI50</f>
        <v>2.9441000000000002</v>
      </c>
    </row>
    <row r="51" spans="3:36">
      <c r="C51" s="144">
        <v>17</v>
      </c>
      <c r="D51" s="2" t="s">
        <v>14</v>
      </c>
      <c r="E51" s="2">
        <v>0.49159999999999998</v>
      </c>
      <c r="I51" s="144">
        <v>17</v>
      </c>
      <c r="J51" s="2" t="s">
        <v>14</v>
      </c>
      <c r="K51" s="2">
        <v>12.566000000000001</v>
      </c>
      <c r="O51" s="144">
        <v>17</v>
      </c>
      <c r="P51" s="2" t="s">
        <v>14</v>
      </c>
      <c r="Q51" s="2">
        <v>56.443199999999997</v>
      </c>
      <c r="R51" s="18"/>
      <c r="U51" s="144">
        <v>17</v>
      </c>
      <c r="V51" s="2" t="s">
        <v>14</v>
      </c>
      <c r="W51" s="2">
        <v>12.742800000000001</v>
      </c>
      <c r="X51" s="18"/>
      <c r="AA51" s="144">
        <v>17</v>
      </c>
      <c r="AB51" s="2" t="s">
        <v>14</v>
      </c>
      <c r="AC51" s="2">
        <v>31.176100000000002</v>
      </c>
      <c r="AD51" s="18"/>
      <c r="AG51" s="144">
        <v>17</v>
      </c>
      <c r="AH51" s="2" t="s">
        <v>14</v>
      </c>
      <c r="AI51" s="2">
        <v>56.443199999999997</v>
      </c>
      <c r="AJ51" s="18"/>
    </row>
    <row r="52" spans="3:36">
      <c r="C52" s="144"/>
      <c r="D52" s="2" t="s">
        <v>15</v>
      </c>
      <c r="E52" s="2">
        <v>3.1122999999999998</v>
      </c>
      <c r="I52" s="144"/>
      <c r="J52" s="2" t="s">
        <v>15</v>
      </c>
      <c r="K52" s="2">
        <v>106.4479</v>
      </c>
      <c r="O52" s="144"/>
      <c r="P52" s="2" t="s">
        <v>15</v>
      </c>
      <c r="Q52" s="2">
        <v>11.646699999999999</v>
      </c>
      <c r="R52" s="18"/>
      <c r="U52" s="144"/>
      <c r="V52" s="2" t="s">
        <v>15</v>
      </c>
      <c r="W52" s="2">
        <v>7.3330000000000002</v>
      </c>
      <c r="X52" s="18"/>
      <c r="AA52" s="144"/>
      <c r="AB52" s="2" t="s">
        <v>15</v>
      </c>
      <c r="AC52" s="2">
        <v>6.0693000000000001</v>
      </c>
      <c r="AD52" s="18"/>
      <c r="AG52" s="144"/>
      <c r="AH52" s="2" t="s">
        <v>15</v>
      </c>
      <c r="AI52" s="2">
        <v>11.646699999999999</v>
      </c>
      <c r="AJ52" s="18"/>
    </row>
    <row r="53" spans="3:36">
      <c r="C53" s="144"/>
      <c r="D53" s="2" t="s">
        <v>16</v>
      </c>
      <c r="E53" s="5">
        <f>E51/E52</f>
        <v>0.15795392475018474</v>
      </c>
      <c r="F53" s="3">
        <f>E53</f>
        <v>0.15795392475018474</v>
      </c>
      <c r="I53" s="144"/>
      <c r="J53" s="2" t="s">
        <v>16</v>
      </c>
      <c r="K53" s="5">
        <f>K51/K52</f>
        <v>0.11804835980794361</v>
      </c>
      <c r="L53" s="3">
        <f>K53</f>
        <v>0.11804835980794361</v>
      </c>
      <c r="O53" s="144"/>
      <c r="P53" s="2" t="s">
        <v>16</v>
      </c>
      <c r="Q53" s="57">
        <v>4.8463000000000003</v>
      </c>
      <c r="R53" s="58">
        <f>Q53</f>
        <v>4.8463000000000003</v>
      </c>
      <c r="U53" s="144"/>
      <c r="V53" s="2" t="s">
        <v>16</v>
      </c>
      <c r="W53" s="57">
        <v>1.7377</v>
      </c>
      <c r="X53" s="58">
        <f>W53</f>
        <v>1.7377</v>
      </c>
      <c r="AA53" s="144"/>
      <c r="AB53" s="2" t="s">
        <v>16</v>
      </c>
      <c r="AC53" s="57">
        <v>5.1367000000000003</v>
      </c>
      <c r="AD53" s="58">
        <f>AC53</f>
        <v>5.1367000000000003</v>
      </c>
      <c r="AG53" s="144"/>
      <c r="AH53" s="2" t="s">
        <v>16</v>
      </c>
      <c r="AI53" s="57">
        <v>4.8463000000000003</v>
      </c>
      <c r="AJ53" s="58">
        <f>AI53</f>
        <v>4.8463000000000003</v>
      </c>
    </row>
    <row r="54" spans="3:36">
      <c r="C54" s="144">
        <v>18</v>
      </c>
      <c r="D54" s="2" t="s">
        <v>14</v>
      </c>
      <c r="E54" s="2">
        <v>0.44030000000000002</v>
      </c>
      <c r="I54" s="144">
        <v>18</v>
      </c>
      <c r="J54" s="2" t="s">
        <v>14</v>
      </c>
      <c r="K54" s="2">
        <v>3.7673000000000001</v>
      </c>
      <c r="O54" s="144">
        <v>18</v>
      </c>
      <c r="P54" s="2" t="s">
        <v>14</v>
      </c>
      <c r="Q54" s="2">
        <v>104.343</v>
      </c>
      <c r="R54" s="18"/>
      <c r="U54" s="144">
        <v>18</v>
      </c>
      <c r="V54" s="2" t="s">
        <v>14</v>
      </c>
      <c r="W54" s="2">
        <v>50.2408</v>
      </c>
      <c r="X54" s="18"/>
      <c r="AA54" s="144">
        <v>18</v>
      </c>
      <c r="AB54" s="2" t="s">
        <v>14</v>
      </c>
      <c r="AC54" s="2">
        <v>71.171899999999994</v>
      </c>
      <c r="AD54" s="18"/>
      <c r="AG54" s="144">
        <v>18</v>
      </c>
      <c r="AH54" s="2" t="s">
        <v>14</v>
      </c>
      <c r="AI54" s="2">
        <v>104.343</v>
      </c>
      <c r="AJ54" s="18"/>
    </row>
    <row r="55" spans="3:36">
      <c r="C55" s="144"/>
      <c r="D55" s="2" t="s">
        <v>15</v>
      </c>
      <c r="E55" s="2">
        <v>5.0598000000000001</v>
      </c>
      <c r="I55" s="144"/>
      <c r="J55" s="2" t="s">
        <v>15</v>
      </c>
      <c r="K55" s="2">
        <v>23.015699999999999</v>
      </c>
      <c r="O55" s="144"/>
      <c r="P55" s="2" t="s">
        <v>15</v>
      </c>
      <c r="Q55" s="2">
        <v>12.46</v>
      </c>
      <c r="R55" s="18"/>
      <c r="U55" s="144"/>
      <c r="V55" s="2" t="s">
        <v>15</v>
      </c>
      <c r="W55" s="2">
        <v>9.1922999999999995</v>
      </c>
      <c r="X55" s="18"/>
      <c r="AA55" s="144"/>
      <c r="AB55" s="2" t="s">
        <v>15</v>
      </c>
      <c r="AC55" s="2">
        <v>6.0496999999999996</v>
      </c>
      <c r="AD55" s="18"/>
      <c r="AG55" s="144"/>
      <c r="AH55" s="2" t="s">
        <v>15</v>
      </c>
      <c r="AI55" s="2">
        <v>12.46</v>
      </c>
      <c r="AJ55" s="18"/>
    </row>
    <row r="56" spans="3:36">
      <c r="C56" s="144"/>
      <c r="D56" s="2" t="s">
        <v>16</v>
      </c>
      <c r="E56" s="5">
        <f>E54/E55</f>
        <v>8.7019249772718299E-2</v>
      </c>
      <c r="F56" s="3">
        <f>E56</f>
        <v>8.7019249772718299E-2</v>
      </c>
      <c r="I56" s="144"/>
      <c r="J56" s="2" t="s">
        <v>16</v>
      </c>
      <c r="K56" s="5">
        <f>K54/K55</f>
        <v>0.16368392010670979</v>
      </c>
      <c r="L56" s="3">
        <f>K56</f>
        <v>0.16368392010670979</v>
      </c>
      <c r="O56" s="144"/>
      <c r="P56" s="2" t="s">
        <v>16</v>
      </c>
      <c r="Q56" s="57">
        <v>8.3742999999999999</v>
      </c>
      <c r="R56" s="58">
        <f>Q56</f>
        <v>8.3742999999999999</v>
      </c>
      <c r="U56" s="144"/>
      <c r="V56" s="2" t="s">
        <v>16</v>
      </c>
      <c r="W56" s="57">
        <v>5.4654999999999996</v>
      </c>
      <c r="X56" s="58">
        <f>W56</f>
        <v>5.4654999999999996</v>
      </c>
      <c r="AA56" s="144"/>
      <c r="AB56" s="2" t="s">
        <v>16</v>
      </c>
      <c r="AC56" s="57">
        <v>11.7646</v>
      </c>
      <c r="AD56" s="58">
        <f>AC56</f>
        <v>11.7646</v>
      </c>
      <c r="AG56" s="144"/>
      <c r="AH56" s="2" t="s">
        <v>16</v>
      </c>
      <c r="AI56" s="57">
        <v>8.3742999999999999</v>
      </c>
      <c r="AJ56" s="58">
        <f>AI56</f>
        <v>8.3742999999999999</v>
      </c>
    </row>
    <row r="57" spans="3:36">
      <c r="C57" s="144">
        <v>19</v>
      </c>
      <c r="D57" s="2" t="s">
        <v>14</v>
      </c>
      <c r="E57" s="2">
        <v>1.4741</v>
      </c>
      <c r="I57" s="144">
        <v>19</v>
      </c>
      <c r="J57" s="2" t="s">
        <v>14</v>
      </c>
      <c r="K57" s="2">
        <v>5.085</v>
      </c>
      <c r="O57" s="144">
        <v>19</v>
      </c>
      <c r="P57" s="2" t="s">
        <v>14</v>
      </c>
      <c r="Q57" s="2">
        <v>19.357600000000001</v>
      </c>
      <c r="R57" s="18"/>
      <c r="U57" s="144">
        <v>19</v>
      </c>
      <c r="V57" s="2" t="s">
        <v>14</v>
      </c>
      <c r="W57" s="2">
        <v>13.116300000000001</v>
      </c>
      <c r="X57" s="18"/>
      <c r="AA57" s="144">
        <v>19</v>
      </c>
      <c r="AB57" s="2" t="s">
        <v>14</v>
      </c>
      <c r="AC57" s="2">
        <v>14.069000000000001</v>
      </c>
      <c r="AD57" s="18"/>
      <c r="AG57" s="144">
        <v>19</v>
      </c>
      <c r="AH57" s="2" t="s">
        <v>14</v>
      </c>
      <c r="AI57" s="2">
        <v>19.357600000000001</v>
      </c>
      <c r="AJ57" s="18"/>
    </row>
    <row r="58" spans="3:36">
      <c r="C58" s="144"/>
      <c r="D58" s="2" t="s">
        <v>15</v>
      </c>
      <c r="E58" s="2">
        <v>35.077599999999997</v>
      </c>
      <c r="I58" s="144"/>
      <c r="J58" s="2" t="s">
        <v>15</v>
      </c>
      <c r="K58" s="2">
        <v>17.571999999999999</v>
      </c>
      <c r="O58" s="144"/>
      <c r="P58" s="2" t="s">
        <v>15</v>
      </c>
      <c r="Q58" s="2">
        <v>14.417</v>
      </c>
      <c r="R58" s="18"/>
      <c r="U58" s="144"/>
      <c r="V58" s="2" t="s">
        <v>15</v>
      </c>
      <c r="W58" s="2">
        <v>9.6092999999999993</v>
      </c>
      <c r="X58" s="18"/>
      <c r="AA58" s="144"/>
      <c r="AB58" s="2" t="s">
        <v>15</v>
      </c>
      <c r="AC58" s="2">
        <v>3.0653999999999999</v>
      </c>
      <c r="AD58" s="18"/>
      <c r="AG58" s="144"/>
      <c r="AH58" s="2" t="s">
        <v>15</v>
      </c>
      <c r="AI58" s="2">
        <v>14.417</v>
      </c>
      <c r="AJ58" s="18"/>
    </row>
    <row r="59" spans="3:36">
      <c r="C59" s="144"/>
      <c r="D59" s="2" t="s">
        <v>16</v>
      </c>
      <c r="E59" s="5">
        <f>E57/E58</f>
        <v>4.2023969712865192E-2</v>
      </c>
      <c r="F59" s="3">
        <f>E59</f>
        <v>4.2023969712865192E-2</v>
      </c>
      <c r="I59" s="144"/>
      <c r="J59" s="2" t="s">
        <v>16</v>
      </c>
      <c r="K59" s="5">
        <f>K57/K58</f>
        <v>0.28938083314363761</v>
      </c>
      <c r="L59" s="3">
        <f>K59</f>
        <v>0.28938083314363761</v>
      </c>
      <c r="O59" s="144"/>
      <c r="P59" s="2" t="s">
        <v>16</v>
      </c>
      <c r="Q59" s="57">
        <v>1.3427</v>
      </c>
      <c r="R59" s="58">
        <f>Q59</f>
        <v>1.3427</v>
      </c>
      <c r="U59" s="144"/>
      <c r="V59" s="2" t="s">
        <v>16</v>
      </c>
      <c r="W59" s="57">
        <v>1.3649</v>
      </c>
      <c r="X59" s="58">
        <f>W59</f>
        <v>1.3649</v>
      </c>
      <c r="AA59" s="144"/>
      <c r="AB59" s="2" t="s">
        <v>16</v>
      </c>
      <c r="AC59" s="57">
        <v>4.5896999999999997</v>
      </c>
      <c r="AD59" s="58">
        <f>AC59</f>
        <v>4.5896999999999997</v>
      </c>
      <c r="AG59" s="144"/>
      <c r="AH59" s="2" t="s">
        <v>16</v>
      </c>
      <c r="AI59" s="57">
        <v>1.3427</v>
      </c>
      <c r="AJ59" s="58">
        <f>AI59</f>
        <v>1.3427</v>
      </c>
    </row>
    <row r="60" spans="3:36">
      <c r="C60" s="144">
        <v>20</v>
      </c>
      <c r="D60" s="2" t="s">
        <v>14</v>
      </c>
      <c r="E60" s="2">
        <v>2.2111000000000001</v>
      </c>
      <c r="I60" s="144">
        <v>20</v>
      </c>
      <c r="J60" s="2" t="s">
        <v>14</v>
      </c>
      <c r="K60" s="2">
        <v>4.4081999999999999</v>
      </c>
      <c r="O60" s="144">
        <v>20</v>
      </c>
      <c r="P60" s="2" t="s">
        <v>14</v>
      </c>
      <c r="Q60" s="2">
        <v>44.162399999999998</v>
      </c>
      <c r="R60" s="18"/>
      <c r="U60" s="144">
        <v>20</v>
      </c>
      <c r="V60" s="2" t="s">
        <v>14</v>
      </c>
      <c r="W60" s="2">
        <v>21.997299999999999</v>
      </c>
      <c r="X60" s="18"/>
      <c r="AA60" s="144">
        <v>20</v>
      </c>
      <c r="AB60" s="2" t="s">
        <v>14</v>
      </c>
      <c r="AC60" s="2">
        <v>26.907</v>
      </c>
      <c r="AD60" s="18"/>
      <c r="AG60" s="144">
        <v>20</v>
      </c>
      <c r="AH60" s="2" t="s">
        <v>14</v>
      </c>
      <c r="AI60" s="2">
        <v>44.162399999999998</v>
      </c>
      <c r="AJ60" s="18"/>
    </row>
    <row r="61" spans="3:36">
      <c r="C61" s="144"/>
      <c r="D61" s="2" t="s">
        <v>15</v>
      </c>
      <c r="E61" s="2">
        <v>14.6631</v>
      </c>
      <c r="I61" s="144"/>
      <c r="J61" s="2" t="s">
        <v>15</v>
      </c>
      <c r="K61" s="2">
        <v>21.943100000000001</v>
      </c>
      <c r="O61" s="144"/>
      <c r="P61" s="2" t="s">
        <v>15</v>
      </c>
      <c r="Q61" s="2">
        <v>8.8155000000000001</v>
      </c>
      <c r="R61" s="18"/>
      <c r="U61" s="144"/>
      <c r="V61" s="2" t="s">
        <v>15</v>
      </c>
      <c r="W61" s="2">
        <v>11.5311</v>
      </c>
      <c r="X61" s="58"/>
      <c r="AA61" s="144"/>
      <c r="AB61" s="2" t="s">
        <v>15</v>
      </c>
      <c r="AC61" s="2">
        <v>12.043200000000001</v>
      </c>
      <c r="AD61" s="18"/>
      <c r="AG61" s="144"/>
      <c r="AH61" s="2" t="s">
        <v>15</v>
      </c>
      <c r="AI61" s="2">
        <v>8.8155000000000001</v>
      </c>
      <c r="AJ61" s="18"/>
    </row>
    <row r="62" spans="3:36">
      <c r="C62" s="144"/>
      <c r="D62" s="2" t="s">
        <v>16</v>
      </c>
      <c r="E62" s="5">
        <f>E60/E61</f>
        <v>0.15079348841650128</v>
      </c>
      <c r="F62" s="3">
        <f>E62</f>
        <v>0.15079348841650128</v>
      </c>
      <c r="I62" s="144"/>
      <c r="J62" s="2" t="s">
        <v>16</v>
      </c>
      <c r="K62" s="5">
        <f>K60/K61</f>
        <v>0.20089230783253048</v>
      </c>
      <c r="L62" s="3">
        <f>K62</f>
        <v>0.20089230783253048</v>
      </c>
      <c r="O62" s="144"/>
      <c r="P62" s="2" t="s">
        <v>16</v>
      </c>
      <c r="Q62" s="57">
        <v>5.0095999999999998</v>
      </c>
      <c r="R62" s="58">
        <f>Q62</f>
        <v>5.0095999999999998</v>
      </c>
      <c r="U62" s="144"/>
      <c r="V62" s="2" t="s">
        <v>16</v>
      </c>
      <c r="W62" s="57">
        <v>1.9077</v>
      </c>
      <c r="X62" s="58">
        <f>W62</f>
        <v>1.9077</v>
      </c>
      <c r="AA62" s="144"/>
      <c r="AB62" s="2" t="s">
        <v>16</v>
      </c>
      <c r="AC62" s="57">
        <v>2.2342</v>
      </c>
      <c r="AD62" s="58">
        <f>AC62</f>
        <v>2.2342</v>
      </c>
      <c r="AG62" s="144"/>
      <c r="AH62" s="2" t="s">
        <v>16</v>
      </c>
      <c r="AI62" s="57">
        <v>5.0095999999999998</v>
      </c>
      <c r="AJ62" s="58">
        <f>AI62</f>
        <v>5.0095999999999998</v>
      </c>
    </row>
    <row r="63" spans="3:36">
      <c r="C63" s="8"/>
      <c r="I63" s="8"/>
      <c r="O63" s="144">
        <v>21</v>
      </c>
      <c r="P63" s="2" t="s">
        <v>14</v>
      </c>
      <c r="Q63" s="2">
        <v>26.584499999999998</v>
      </c>
      <c r="R63" s="18"/>
      <c r="U63" s="8"/>
      <c r="AA63" s="144">
        <v>21</v>
      </c>
      <c r="AB63" s="2" t="s">
        <v>14</v>
      </c>
      <c r="AC63" s="2">
        <v>22.857099999999999</v>
      </c>
      <c r="AD63" s="18"/>
      <c r="AG63" s="144">
        <v>21</v>
      </c>
      <c r="AH63" s="2" t="s">
        <v>14</v>
      </c>
      <c r="AI63" s="2">
        <v>26.584499999999998</v>
      </c>
      <c r="AJ63" s="18"/>
    </row>
    <row r="64" spans="3:36">
      <c r="C64" s="8"/>
      <c r="D64" s="10" t="s">
        <v>11</v>
      </c>
      <c r="E64" s="10"/>
      <c r="F64" s="10">
        <f>AVERAGE(F5:F62)</f>
        <v>8.348191607911884E-2</v>
      </c>
      <c r="I64" s="8"/>
      <c r="J64" s="10" t="s">
        <v>11</v>
      </c>
      <c r="K64" s="10"/>
      <c r="L64" s="10">
        <f>AVERAGE(L5:L62)</f>
        <v>0.22357319722453059</v>
      </c>
      <c r="O64" s="144"/>
      <c r="P64" s="2" t="s">
        <v>15</v>
      </c>
      <c r="Q64" s="2">
        <v>7.4340000000000002</v>
      </c>
      <c r="R64" s="18"/>
      <c r="U64" s="8"/>
      <c r="V64" s="10" t="s">
        <v>11</v>
      </c>
      <c r="W64" s="10"/>
      <c r="X64" s="10">
        <f>AVERAGE(X5:X62)</f>
        <v>2.6078049999999995</v>
      </c>
      <c r="AA64" s="144"/>
      <c r="AB64" s="2" t="s">
        <v>15</v>
      </c>
      <c r="AC64" s="2">
        <v>4.2980999999999998</v>
      </c>
      <c r="AD64" s="18"/>
      <c r="AG64" s="144"/>
      <c r="AH64" s="2" t="s">
        <v>15</v>
      </c>
      <c r="AI64" s="2">
        <v>7.4340000000000002</v>
      </c>
      <c r="AJ64" s="18"/>
    </row>
    <row r="65" spans="3:36">
      <c r="C65" s="8"/>
      <c r="D65" s="10" t="s">
        <v>26</v>
      </c>
      <c r="E65" s="10"/>
      <c r="F65" s="11">
        <f>STDEV(F5:F62)/SQRT(20)</f>
        <v>1.3748746891963757E-2</v>
      </c>
      <c r="I65" s="8"/>
      <c r="J65" s="10" t="s">
        <v>26</v>
      </c>
      <c r="K65" s="10"/>
      <c r="L65" s="11">
        <f>STDEV(L5:L62)/SQRT(20)</f>
        <v>1.9678503683442147E-2</v>
      </c>
      <c r="O65" s="144"/>
      <c r="P65" s="2" t="s">
        <v>16</v>
      </c>
      <c r="Q65" s="57">
        <v>3.5760999999999998</v>
      </c>
      <c r="R65" s="58">
        <f>Q65</f>
        <v>3.5760999999999998</v>
      </c>
      <c r="U65" s="8"/>
      <c r="V65" s="10" t="s">
        <v>26</v>
      </c>
      <c r="W65" s="10"/>
      <c r="X65" s="11">
        <f>STDEV(X5:X62)/SQRT(20)</f>
        <v>0.3484517933490342</v>
      </c>
      <c r="AA65" s="144"/>
      <c r="AB65" s="2" t="s">
        <v>16</v>
      </c>
      <c r="AC65" s="57">
        <v>5.3179999999999996</v>
      </c>
      <c r="AD65" s="58">
        <f>AC65</f>
        <v>5.3179999999999996</v>
      </c>
      <c r="AG65" s="144"/>
      <c r="AH65" s="2" t="s">
        <v>16</v>
      </c>
      <c r="AI65" s="57">
        <v>3.5760999999999998</v>
      </c>
      <c r="AJ65" s="58">
        <f>AI65</f>
        <v>3.5760999999999998</v>
      </c>
    </row>
    <row r="66" spans="3:36">
      <c r="O66" s="144">
        <v>22</v>
      </c>
      <c r="P66" s="2" t="s">
        <v>14</v>
      </c>
      <c r="Q66" s="2">
        <v>14.04</v>
      </c>
      <c r="AA66" s="144">
        <v>22</v>
      </c>
      <c r="AB66" s="2" t="s">
        <v>14</v>
      </c>
      <c r="AC66" s="2">
        <v>111.3571</v>
      </c>
      <c r="AD66" s="18"/>
      <c r="AG66" s="144">
        <v>22</v>
      </c>
      <c r="AH66" s="2" t="s">
        <v>14</v>
      </c>
      <c r="AI66" s="2">
        <v>14.04</v>
      </c>
    </row>
    <row r="67" spans="3:36">
      <c r="O67" s="144"/>
      <c r="P67" s="2" t="s">
        <v>15</v>
      </c>
      <c r="Q67" s="2">
        <v>9.2418999999999993</v>
      </c>
      <c r="AA67" s="144"/>
      <c r="AB67" s="2" t="s">
        <v>15</v>
      </c>
      <c r="AC67" s="2">
        <v>8.4627999999999997</v>
      </c>
      <c r="AD67" s="18"/>
      <c r="AG67" s="144"/>
      <c r="AH67" s="2" t="s">
        <v>15</v>
      </c>
      <c r="AI67" s="2">
        <v>9.2418999999999993</v>
      </c>
    </row>
    <row r="68" spans="3:36">
      <c r="D68" s="173" t="s">
        <v>183</v>
      </c>
      <c r="E68" s="173"/>
      <c r="O68" s="144"/>
      <c r="P68" s="2" t="s">
        <v>16</v>
      </c>
      <c r="Q68" s="57">
        <v>1.5192000000000001</v>
      </c>
      <c r="R68" s="58">
        <f>Q68</f>
        <v>1.5192000000000001</v>
      </c>
      <c r="AA68" s="144"/>
      <c r="AB68" s="2" t="s">
        <v>16</v>
      </c>
      <c r="AC68" s="57">
        <v>13.1584</v>
      </c>
      <c r="AD68" s="58">
        <f>AC68</f>
        <v>13.1584</v>
      </c>
      <c r="AG68" s="144"/>
      <c r="AH68" s="2" t="s">
        <v>16</v>
      </c>
      <c r="AI68" s="57">
        <v>1.5192000000000001</v>
      </c>
      <c r="AJ68" s="58">
        <f>AI68</f>
        <v>1.5192000000000001</v>
      </c>
    </row>
    <row r="69" spans="3:36">
      <c r="D69" s="173"/>
      <c r="E69" s="173"/>
      <c r="O69" s="144">
        <v>23</v>
      </c>
      <c r="P69" s="2" t="s">
        <v>14</v>
      </c>
      <c r="Q69" s="2">
        <v>54.603200000000001</v>
      </c>
      <c r="R69" s="18"/>
      <c r="AA69" s="144">
        <v>23</v>
      </c>
      <c r="AB69" s="2" t="s">
        <v>14</v>
      </c>
      <c r="AC69" s="2">
        <v>26.701000000000001</v>
      </c>
      <c r="AG69" s="144">
        <v>23</v>
      </c>
      <c r="AH69" s="2" t="s">
        <v>14</v>
      </c>
      <c r="AI69" s="2">
        <v>54.603200000000001</v>
      </c>
      <c r="AJ69" s="18"/>
    </row>
    <row r="70" spans="3:36">
      <c r="D70" s="173"/>
      <c r="E70" s="173"/>
      <c r="O70" s="144"/>
      <c r="P70" s="2" t="s">
        <v>15</v>
      </c>
      <c r="Q70" s="2">
        <v>6.9442000000000004</v>
      </c>
      <c r="R70" s="18"/>
      <c r="AA70" s="144"/>
      <c r="AB70" s="2" t="s">
        <v>15</v>
      </c>
      <c r="AC70" s="2">
        <v>7.3346999999999998</v>
      </c>
      <c r="AG70" s="144"/>
      <c r="AH70" s="2" t="s">
        <v>15</v>
      </c>
      <c r="AI70" s="2">
        <v>6.9442000000000004</v>
      </c>
      <c r="AJ70" s="18"/>
    </row>
    <row r="71" spans="3:36">
      <c r="D71" s="174" t="s">
        <v>114</v>
      </c>
      <c r="E71" s="174"/>
      <c r="O71" s="144"/>
      <c r="P71" s="2" t="s">
        <v>16</v>
      </c>
      <c r="Q71" s="57">
        <v>7.8631000000000002</v>
      </c>
      <c r="R71" s="58">
        <f>Q71</f>
        <v>7.8631000000000002</v>
      </c>
      <c r="AA71" s="144"/>
      <c r="AB71" s="2" t="s">
        <v>16</v>
      </c>
      <c r="AC71" s="57">
        <v>3.6404000000000001</v>
      </c>
      <c r="AD71" s="58">
        <f>AC71</f>
        <v>3.6404000000000001</v>
      </c>
      <c r="AG71" s="144"/>
      <c r="AH71" s="2" t="s">
        <v>16</v>
      </c>
      <c r="AI71" s="57">
        <v>7.8631000000000002</v>
      </c>
      <c r="AJ71" s="58">
        <f>AI71</f>
        <v>7.8631000000000002</v>
      </c>
    </row>
    <row r="72" spans="3:36">
      <c r="O72" s="144">
        <v>24</v>
      </c>
      <c r="P72" s="2" t="s">
        <v>14</v>
      </c>
      <c r="Q72" s="2">
        <v>41.621699999999997</v>
      </c>
      <c r="AA72" s="144">
        <v>24</v>
      </c>
      <c r="AB72" s="2" t="s">
        <v>14</v>
      </c>
      <c r="AC72" s="2">
        <v>78.2179</v>
      </c>
      <c r="AD72" s="18"/>
      <c r="AG72" s="144">
        <v>24</v>
      </c>
      <c r="AH72" s="2" t="s">
        <v>14</v>
      </c>
      <c r="AI72" s="2">
        <v>41.621699999999997</v>
      </c>
    </row>
    <row r="73" spans="3:36">
      <c r="O73" s="144"/>
      <c r="P73" s="2" t="s">
        <v>15</v>
      </c>
      <c r="Q73" s="2">
        <v>9.1705000000000005</v>
      </c>
      <c r="AA73" s="144"/>
      <c r="AB73" s="2" t="s">
        <v>15</v>
      </c>
      <c r="AC73" s="2">
        <v>8.1420999999999992</v>
      </c>
      <c r="AD73" s="18"/>
      <c r="AG73" s="144"/>
      <c r="AH73" s="2" t="s">
        <v>15</v>
      </c>
      <c r="AI73" s="2">
        <v>9.1705000000000005</v>
      </c>
    </row>
    <row r="74" spans="3:36">
      <c r="O74" s="144"/>
      <c r="P74" s="2" t="s">
        <v>16</v>
      </c>
      <c r="Q74" s="57">
        <v>4.5385999999999997</v>
      </c>
      <c r="R74" s="58">
        <f>Q74</f>
        <v>4.5385999999999997</v>
      </c>
      <c r="AA74" s="144"/>
      <c r="AB74" s="2" t="s">
        <v>16</v>
      </c>
      <c r="AC74" s="57">
        <v>9.6066000000000003</v>
      </c>
      <c r="AD74" s="58">
        <f>AC74</f>
        <v>9.6066000000000003</v>
      </c>
      <c r="AG74" s="144"/>
      <c r="AH74" s="2" t="s">
        <v>16</v>
      </c>
      <c r="AI74" s="57">
        <v>4.5385999999999997</v>
      </c>
      <c r="AJ74" s="58">
        <f>AI74</f>
        <v>4.5385999999999997</v>
      </c>
    </row>
    <row r="75" spans="3:36">
      <c r="O75" s="144">
        <v>25</v>
      </c>
      <c r="P75" s="2" t="s">
        <v>14</v>
      </c>
      <c r="Q75" s="2">
        <v>28.6005</v>
      </c>
      <c r="R75" s="18"/>
      <c r="AG75" s="144">
        <v>25</v>
      </c>
      <c r="AH75" s="2" t="s">
        <v>14</v>
      </c>
      <c r="AI75" s="2">
        <v>28.6005</v>
      </c>
      <c r="AJ75" s="18"/>
    </row>
    <row r="76" spans="3:36">
      <c r="O76" s="144"/>
      <c r="P76" s="2" t="s">
        <v>15</v>
      </c>
      <c r="Q76" s="2">
        <v>10.441000000000001</v>
      </c>
      <c r="R76" s="18"/>
      <c r="AB76" s="10" t="s">
        <v>11</v>
      </c>
      <c r="AC76" s="10"/>
      <c r="AD76" s="10">
        <f>AVERAGE(AD3:AD74)</f>
        <v>4.1200333333333328</v>
      </c>
      <c r="AG76" s="144"/>
      <c r="AH76" s="2" t="s">
        <v>15</v>
      </c>
      <c r="AI76" s="2">
        <v>10.441000000000001</v>
      </c>
      <c r="AJ76" s="18"/>
    </row>
    <row r="77" spans="3:36">
      <c r="O77" s="144"/>
      <c r="P77" s="2" t="s">
        <v>16</v>
      </c>
      <c r="Q77" s="57">
        <v>2.7391999999999999</v>
      </c>
      <c r="R77" s="58">
        <f>Q77</f>
        <v>2.7391999999999999</v>
      </c>
      <c r="AB77" s="10" t="s">
        <v>26</v>
      </c>
      <c r="AC77" s="10"/>
      <c r="AD77" s="11">
        <f>STDEV(AD3:AD74)/SQRT(24)</f>
        <v>0.65603212719211601</v>
      </c>
      <c r="AG77" s="144"/>
      <c r="AH77" s="2" t="s">
        <v>16</v>
      </c>
      <c r="AI77" s="57">
        <v>2.7391999999999999</v>
      </c>
      <c r="AJ77" s="58">
        <f>AI77</f>
        <v>2.7391999999999999</v>
      </c>
    </row>
    <row r="79" spans="3:36">
      <c r="P79" s="10" t="s">
        <v>11</v>
      </c>
      <c r="Q79" s="10"/>
      <c r="R79" s="10">
        <f>AVERAGE(R3:R77)</f>
        <v>3.1473999999999993</v>
      </c>
      <c r="AH79" s="10" t="s">
        <v>11</v>
      </c>
      <c r="AI79" s="10"/>
      <c r="AJ79" s="10">
        <f>AVERAGE(AJ3:AJ77)</f>
        <v>3.1473999999999993</v>
      </c>
    </row>
    <row r="80" spans="3:36">
      <c r="P80" s="10" t="s">
        <v>26</v>
      </c>
      <c r="Q80" s="10"/>
      <c r="R80" s="11">
        <f>STDEV(R3:R77)/SQRT(25)</f>
        <v>0.37822100386766844</v>
      </c>
      <c r="AH80" s="10" t="s">
        <v>26</v>
      </c>
      <c r="AI80" s="10"/>
      <c r="AJ80" s="11">
        <f>STDEV(AJ3:AJ77)/SQRT(25)</f>
        <v>0.37822100386766844</v>
      </c>
    </row>
  </sheetData>
  <mergeCells count="148">
    <mergeCell ref="AG48:AG50"/>
    <mergeCell ref="AG51:AG53"/>
    <mergeCell ref="AG54:AG56"/>
    <mergeCell ref="AG57:AG59"/>
    <mergeCell ref="AG60:AG62"/>
    <mergeCell ref="AG30:AG32"/>
    <mergeCell ref="AG33:AG35"/>
    <mergeCell ref="AG36:AG38"/>
    <mergeCell ref="AG39:AG41"/>
    <mergeCell ref="AG42:AG44"/>
    <mergeCell ref="AG45:AG47"/>
    <mergeCell ref="AG12:AG14"/>
    <mergeCell ref="AG15:AG17"/>
    <mergeCell ref="AG18:AG20"/>
    <mergeCell ref="AG21:AG23"/>
    <mergeCell ref="AG24:AG26"/>
    <mergeCell ref="AG27:AG29"/>
    <mergeCell ref="AH2:AI2"/>
    <mergeCell ref="AF3:AF6"/>
    <mergeCell ref="AG3:AG5"/>
    <mergeCell ref="AG6:AG8"/>
    <mergeCell ref="AG9:AG11"/>
    <mergeCell ref="AA51:AA53"/>
    <mergeCell ref="AA54:AA56"/>
    <mergeCell ref="AA57:AA59"/>
    <mergeCell ref="AA60:AA62"/>
    <mergeCell ref="AA33:AA35"/>
    <mergeCell ref="AA36:AA38"/>
    <mergeCell ref="AA39:AA41"/>
    <mergeCell ref="AA42:AA44"/>
    <mergeCell ref="AA45:AA47"/>
    <mergeCell ref="AA48:AA50"/>
    <mergeCell ref="AA15:AA17"/>
    <mergeCell ref="AA18:AA20"/>
    <mergeCell ref="AA21:AA23"/>
    <mergeCell ref="AA24:AA26"/>
    <mergeCell ref="AA27:AA29"/>
    <mergeCell ref="AA30:AA32"/>
    <mergeCell ref="AB2:AC2"/>
    <mergeCell ref="Z3:Z6"/>
    <mergeCell ref="AA3:AA5"/>
    <mergeCell ref="AA6:AA8"/>
    <mergeCell ref="AA9:AA11"/>
    <mergeCell ref="AA12:AA14"/>
    <mergeCell ref="U48:U50"/>
    <mergeCell ref="U51:U53"/>
    <mergeCell ref="U54:U56"/>
    <mergeCell ref="U57:U59"/>
    <mergeCell ref="U60:U62"/>
    <mergeCell ref="U30:U32"/>
    <mergeCell ref="U33:U35"/>
    <mergeCell ref="U36:U38"/>
    <mergeCell ref="U39:U41"/>
    <mergeCell ref="U42:U44"/>
    <mergeCell ref="U45:U47"/>
    <mergeCell ref="U12:U14"/>
    <mergeCell ref="U15:U17"/>
    <mergeCell ref="U18:U20"/>
    <mergeCell ref="U21:U23"/>
    <mergeCell ref="U24:U26"/>
    <mergeCell ref="U27:U29"/>
    <mergeCell ref="V2:W2"/>
    <mergeCell ref="T3:T6"/>
    <mergeCell ref="U3:U5"/>
    <mergeCell ref="U6:U8"/>
    <mergeCell ref="U9:U11"/>
    <mergeCell ref="O51:O53"/>
    <mergeCell ref="O54:O56"/>
    <mergeCell ref="O57:O59"/>
    <mergeCell ref="O60:O62"/>
    <mergeCell ref="O33:O35"/>
    <mergeCell ref="O36:O38"/>
    <mergeCell ref="O39:O41"/>
    <mergeCell ref="O42:O44"/>
    <mergeCell ref="O45:O47"/>
    <mergeCell ref="O48:O50"/>
    <mergeCell ref="O15:O17"/>
    <mergeCell ref="O18:O20"/>
    <mergeCell ref="O21:O23"/>
    <mergeCell ref="O24:O26"/>
    <mergeCell ref="O27:O29"/>
    <mergeCell ref="O30:O32"/>
    <mergeCell ref="P2:Q2"/>
    <mergeCell ref="N3:N6"/>
    <mergeCell ref="O3:O5"/>
    <mergeCell ref="O6:O8"/>
    <mergeCell ref="O9:O11"/>
    <mergeCell ref="O12:O14"/>
    <mergeCell ref="I48:I50"/>
    <mergeCell ref="I51:I53"/>
    <mergeCell ref="I54:I56"/>
    <mergeCell ref="I57:I59"/>
    <mergeCell ref="I60:I62"/>
    <mergeCell ref="I30:I32"/>
    <mergeCell ref="I33:I35"/>
    <mergeCell ref="I36:I38"/>
    <mergeCell ref="I39:I41"/>
    <mergeCell ref="I42:I44"/>
    <mergeCell ref="I45:I47"/>
    <mergeCell ref="I12:I14"/>
    <mergeCell ref="I15:I17"/>
    <mergeCell ref="I18:I20"/>
    <mergeCell ref="I21:I23"/>
    <mergeCell ref="I24:I26"/>
    <mergeCell ref="I27:I29"/>
    <mergeCell ref="J2:K2"/>
    <mergeCell ref="H3:H6"/>
    <mergeCell ref="I3:I5"/>
    <mergeCell ref="I6:I8"/>
    <mergeCell ref="I9:I11"/>
    <mergeCell ref="B3:B6"/>
    <mergeCell ref="C3:C5"/>
    <mergeCell ref="C6:C8"/>
    <mergeCell ref="C9:C11"/>
    <mergeCell ref="C12:C14"/>
    <mergeCell ref="C51:C53"/>
    <mergeCell ref="C54:C56"/>
    <mergeCell ref="C57:C59"/>
    <mergeCell ref="C60:C62"/>
    <mergeCell ref="C33:C35"/>
    <mergeCell ref="C36:C38"/>
    <mergeCell ref="C39:C41"/>
    <mergeCell ref="C42:C44"/>
    <mergeCell ref="C45:C47"/>
    <mergeCell ref="C48:C50"/>
    <mergeCell ref="D68:E70"/>
    <mergeCell ref="D71:E71"/>
    <mergeCell ref="C15:C17"/>
    <mergeCell ref="C18:C20"/>
    <mergeCell ref="C21:C23"/>
    <mergeCell ref="C24:C26"/>
    <mergeCell ref="C27:C29"/>
    <mergeCell ref="C30:C32"/>
    <mergeCell ref="D2:E2"/>
    <mergeCell ref="AG63:AG65"/>
    <mergeCell ref="AG66:AG68"/>
    <mergeCell ref="AG69:AG71"/>
    <mergeCell ref="AG72:AG74"/>
    <mergeCell ref="AG75:AG77"/>
    <mergeCell ref="O63:O65"/>
    <mergeCell ref="O66:O68"/>
    <mergeCell ref="O69:O71"/>
    <mergeCell ref="O72:O74"/>
    <mergeCell ref="O75:O77"/>
    <mergeCell ref="AA63:AA65"/>
    <mergeCell ref="AA66:AA68"/>
    <mergeCell ref="AA69:AA71"/>
    <mergeCell ref="AA72:AA7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0B7CD-9A3B-F149-80B1-2BBE77101FF2}">
  <dimension ref="A1:R53"/>
  <sheetViews>
    <sheetView workbookViewId="0">
      <selection activeCell="Q58" sqref="Q58"/>
    </sheetView>
  </sheetViews>
  <sheetFormatPr baseColWidth="10" defaultRowHeight="16"/>
  <sheetData>
    <row r="1" spans="2:16" ht="17" thickBot="1"/>
    <row r="2" spans="2:16">
      <c r="L2" s="14"/>
      <c r="M2" s="15"/>
      <c r="N2" s="15"/>
      <c r="O2" s="15"/>
      <c r="P2" s="16"/>
    </row>
    <row r="3" spans="2:16">
      <c r="C3" s="22" t="s">
        <v>210</v>
      </c>
      <c r="E3" s="22"/>
      <c r="F3" s="22"/>
      <c r="G3" s="22"/>
      <c r="H3" s="22"/>
      <c r="I3" s="22"/>
      <c r="L3" s="17"/>
      <c r="M3" s="18"/>
      <c r="N3" s="18"/>
      <c r="O3" s="18"/>
      <c r="P3" s="1"/>
    </row>
    <row r="4" spans="2:16" ht="16" customHeight="1">
      <c r="C4" s="22" t="s">
        <v>211</v>
      </c>
      <c r="L4" s="17"/>
      <c r="M4" s="18"/>
      <c r="N4" s="18"/>
      <c r="O4" s="18"/>
      <c r="P4" s="1"/>
    </row>
    <row r="5" spans="2:16">
      <c r="L5" s="17"/>
      <c r="M5" s="18"/>
      <c r="N5" s="18"/>
      <c r="O5" s="18"/>
      <c r="P5" s="1"/>
    </row>
    <row r="6" spans="2:16" ht="16" customHeight="1">
      <c r="D6" s="175" t="s">
        <v>64</v>
      </c>
      <c r="E6" s="176"/>
      <c r="H6" s="175" t="s">
        <v>63</v>
      </c>
      <c r="I6" s="176"/>
      <c r="L6" s="17"/>
      <c r="M6" s="18"/>
      <c r="N6" s="18"/>
      <c r="O6" s="18"/>
      <c r="P6" s="1"/>
    </row>
    <row r="7" spans="2:16">
      <c r="D7" s="81"/>
      <c r="E7" s="81"/>
      <c r="H7" s="81"/>
      <c r="I7" s="81"/>
      <c r="L7" s="17"/>
      <c r="M7" s="18"/>
      <c r="N7" s="18"/>
      <c r="O7" s="18"/>
      <c r="P7" s="1"/>
    </row>
    <row r="8" spans="2:16" ht="16" customHeight="1">
      <c r="D8" s="81" t="s">
        <v>36</v>
      </c>
      <c r="E8" s="80" t="s">
        <v>37</v>
      </c>
      <c r="H8" s="81" t="s">
        <v>36</v>
      </c>
      <c r="I8" s="80" t="s">
        <v>37</v>
      </c>
      <c r="L8" s="17"/>
      <c r="M8" s="18"/>
      <c r="N8" s="18"/>
      <c r="O8" s="18"/>
      <c r="P8" s="1"/>
    </row>
    <row r="9" spans="2:16">
      <c r="B9" s="139" t="s">
        <v>27</v>
      </c>
      <c r="C9" s="7" t="s">
        <v>40</v>
      </c>
      <c r="D9" s="2">
        <v>0</v>
      </c>
      <c r="E9" s="2">
        <v>10</v>
      </c>
      <c r="H9" s="2">
        <f>D9*100/(D9+E9)</f>
        <v>0</v>
      </c>
      <c r="I9" s="2">
        <f>100-H9</f>
        <v>100</v>
      </c>
      <c r="L9" s="17"/>
      <c r="M9" s="18"/>
      <c r="N9" s="18"/>
      <c r="O9" s="18"/>
      <c r="P9" s="1"/>
    </row>
    <row r="10" spans="2:16">
      <c r="B10" s="140"/>
      <c r="C10" s="7" t="s">
        <v>41</v>
      </c>
      <c r="D10" s="2">
        <v>0</v>
      </c>
      <c r="E10" s="2">
        <v>17</v>
      </c>
      <c r="H10" s="2">
        <f>D10*100/(D10+E10)</f>
        <v>0</v>
      </c>
      <c r="I10" s="2">
        <f>100-H10</f>
        <v>100</v>
      </c>
      <c r="L10" s="17"/>
      <c r="M10" s="18"/>
      <c r="N10" s="18"/>
      <c r="O10" s="18"/>
      <c r="P10" s="1"/>
    </row>
    <row r="11" spans="2:16">
      <c r="B11" s="140"/>
      <c r="C11" s="7" t="s">
        <v>42</v>
      </c>
      <c r="D11" s="2">
        <v>0</v>
      </c>
      <c r="E11" s="2">
        <v>14</v>
      </c>
      <c r="H11" s="2">
        <f t="shared" ref="H11:H13" si="0">D11*100/(D11+E11)</f>
        <v>0</v>
      </c>
      <c r="I11" s="2">
        <f t="shared" ref="I11:I25" si="1">100-H11</f>
        <v>100</v>
      </c>
      <c r="L11" s="17"/>
      <c r="M11" s="18"/>
      <c r="N11" s="18"/>
      <c r="O11" s="18"/>
      <c r="P11" s="1"/>
    </row>
    <row r="12" spans="2:16">
      <c r="B12" s="140"/>
      <c r="C12" s="7" t="s">
        <v>43</v>
      </c>
      <c r="D12" s="2">
        <v>0</v>
      </c>
      <c r="E12" s="2">
        <v>20</v>
      </c>
      <c r="H12" s="2">
        <f t="shared" si="0"/>
        <v>0</v>
      </c>
      <c r="I12" s="2">
        <f t="shared" si="1"/>
        <v>100</v>
      </c>
      <c r="L12" s="17"/>
      <c r="M12" s="18"/>
      <c r="N12" s="18"/>
      <c r="O12" s="18"/>
      <c r="P12" s="1"/>
    </row>
    <row r="13" spans="2:16">
      <c r="B13" s="140"/>
      <c r="C13" s="7" t="s">
        <v>44</v>
      </c>
      <c r="D13" s="2">
        <v>0</v>
      </c>
      <c r="E13" s="2">
        <v>13</v>
      </c>
      <c r="H13" s="2">
        <f t="shared" si="0"/>
        <v>0</v>
      </c>
      <c r="I13" s="2">
        <f t="shared" si="1"/>
        <v>100</v>
      </c>
      <c r="L13" s="17"/>
      <c r="M13" s="18"/>
      <c r="N13" s="18"/>
      <c r="O13" s="18"/>
      <c r="P13" s="1"/>
    </row>
    <row r="14" spans="2:16">
      <c r="B14" s="140"/>
      <c r="L14" s="17"/>
      <c r="M14" s="18"/>
      <c r="N14" s="18"/>
      <c r="O14" s="18"/>
      <c r="P14" s="1"/>
    </row>
    <row r="15" spans="2:16">
      <c r="B15" s="141"/>
      <c r="C15" s="82" t="s">
        <v>75</v>
      </c>
      <c r="D15" s="23">
        <f>SUM(D9:E13)</f>
        <v>74</v>
      </c>
      <c r="G15" s="10" t="s">
        <v>11</v>
      </c>
      <c r="H15" s="10">
        <f>AVERAGE(H9:H13)</f>
        <v>0</v>
      </c>
      <c r="I15" s="10">
        <f>AVERAGE(I9:I13)</f>
        <v>100</v>
      </c>
      <c r="L15" s="17"/>
      <c r="M15" s="18"/>
      <c r="N15" s="18"/>
      <c r="O15" s="18"/>
      <c r="P15" s="1"/>
    </row>
    <row r="16" spans="2:16">
      <c r="L16" s="17"/>
      <c r="M16" s="18"/>
      <c r="N16" s="18"/>
      <c r="O16" s="18"/>
      <c r="P16" s="1"/>
    </row>
    <row r="17" spans="1:18">
      <c r="L17" s="17"/>
      <c r="M17" s="18"/>
      <c r="N17" s="18"/>
      <c r="O17" s="18"/>
      <c r="P17" s="1"/>
    </row>
    <row r="18" spans="1:18">
      <c r="B18" s="139" t="s">
        <v>38</v>
      </c>
      <c r="C18" s="7" t="s">
        <v>40</v>
      </c>
      <c r="D18" s="2">
        <v>3</v>
      </c>
      <c r="E18" s="2">
        <v>7</v>
      </c>
      <c r="H18" s="2">
        <f t="shared" ref="H18:H25" si="2">D18*100/(D18+E18)</f>
        <v>30</v>
      </c>
      <c r="I18" s="2">
        <f t="shared" si="1"/>
        <v>70</v>
      </c>
      <c r="L18" s="17"/>
      <c r="M18" s="18"/>
      <c r="N18" s="18"/>
      <c r="O18" s="18"/>
      <c r="P18" s="1"/>
    </row>
    <row r="19" spans="1:18">
      <c r="B19" s="140"/>
      <c r="C19" s="7" t="s">
        <v>41</v>
      </c>
      <c r="D19" s="2">
        <v>6</v>
      </c>
      <c r="E19" s="2">
        <v>2</v>
      </c>
      <c r="H19" s="2">
        <f t="shared" si="2"/>
        <v>75</v>
      </c>
      <c r="I19" s="2">
        <f t="shared" si="1"/>
        <v>25</v>
      </c>
      <c r="L19" s="17"/>
      <c r="M19" s="18"/>
      <c r="N19" s="18"/>
      <c r="O19" s="18"/>
      <c r="P19" s="1"/>
    </row>
    <row r="20" spans="1:18">
      <c r="B20" s="140"/>
      <c r="C20" s="7" t="s">
        <v>42</v>
      </c>
      <c r="D20" s="2">
        <v>5</v>
      </c>
      <c r="E20" s="2">
        <v>5</v>
      </c>
      <c r="H20" s="2">
        <f t="shared" si="2"/>
        <v>50</v>
      </c>
      <c r="I20" s="2">
        <f t="shared" si="1"/>
        <v>50</v>
      </c>
      <c r="L20" s="17"/>
      <c r="M20" s="18"/>
      <c r="N20" s="18"/>
      <c r="O20" s="18"/>
      <c r="P20" s="1"/>
    </row>
    <row r="21" spans="1:18" ht="16" customHeight="1">
      <c r="B21" s="140"/>
      <c r="C21" s="7" t="s">
        <v>43</v>
      </c>
      <c r="D21" s="2">
        <v>3</v>
      </c>
      <c r="E21" s="2">
        <v>3</v>
      </c>
      <c r="H21" s="2">
        <f t="shared" si="2"/>
        <v>50</v>
      </c>
      <c r="I21" s="2">
        <f t="shared" si="1"/>
        <v>50</v>
      </c>
      <c r="L21" s="17"/>
      <c r="M21" s="18"/>
      <c r="N21" s="18"/>
      <c r="O21" s="18"/>
      <c r="P21" s="1"/>
    </row>
    <row r="22" spans="1:18">
      <c r="B22" s="140"/>
      <c r="C22" s="7" t="s">
        <v>44</v>
      </c>
      <c r="D22" s="2">
        <v>3</v>
      </c>
      <c r="E22" s="2">
        <v>2</v>
      </c>
      <c r="H22" s="2">
        <f t="shared" si="2"/>
        <v>60</v>
      </c>
      <c r="I22" s="2">
        <f t="shared" si="1"/>
        <v>40</v>
      </c>
      <c r="L22" s="17"/>
      <c r="M22" s="18"/>
      <c r="N22" s="18"/>
      <c r="O22" s="18"/>
      <c r="P22" s="1"/>
    </row>
    <row r="23" spans="1:18">
      <c r="B23" s="140"/>
      <c r="C23" s="7" t="s">
        <v>45</v>
      </c>
      <c r="D23" s="2">
        <v>7</v>
      </c>
      <c r="E23" s="2">
        <v>2</v>
      </c>
      <c r="H23" s="2">
        <f t="shared" si="2"/>
        <v>77.777777777777771</v>
      </c>
      <c r="I23" s="2">
        <f t="shared" si="1"/>
        <v>22.222222222222229</v>
      </c>
      <c r="L23" s="17"/>
      <c r="M23" s="18"/>
      <c r="N23" s="18"/>
      <c r="O23" s="18"/>
      <c r="P23" s="1"/>
    </row>
    <row r="24" spans="1:18">
      <c r="B24" s="140"/>
      <c r="C24" s="7" t="s">
        <v>46</v>
      </c>
      <c r="D24" s="2">
        <v>5</v>
      </c>
      <c r="E24" s="2">
        <v>6</v>
      </c>
      <c r="H24" s="2">
        <f t="shared" si="2"/>
        <v>45.454545454545453</v>
      </c>
      <c r="I24" s="2">
        <f t="shared" si="1"/>
        <v>54.545454545454547</v>
      </c>
      <c r="L24" s="17"/>
      <c r="M24" s="18"/>
      <c r="N24" s="18"/>
      <c r="O24" s="18"/>
      <c r="P24" s="1"/>
    </row>
    <row r="25" spans="1:18" ht="17" thickBot="1">
      <c r="B25" s="140"/>
      <c r="C25" s="7" t="s">
        <v>47</v>
      </c>
      <c r="D25" s="2">
        <v>7</v>
      </c>
      <c r="E25" s="2">
        <v>3</v>
      </c>
      <c r="H25" s="2">
        <f t="shared" si="2"/>
        <v>70</v>
      </c>
      <c r="I25" s="2">
        <f t="shared" si="1"/>
        <v>30</v>
      </c>
      <c r="L25" s="19"/>
      <c r="M25" s="20"/>
      <c r="N25" s="20"/>
      <c r="O25" s="20"/>
      <c r="P25" s="21"/>
    </row>
    <row r="26" spans="1:18" ht="16" customHeight="1">
      <c r="B26" s="140"/>
    </row>
    <row r="27" spans="1:18">
      <c r="B27" s="141"/>
      <c r="C27" s="82" t="s">
        <v>75</v>
      </c>
      <c r="D27" s="23">
        <f>SUM(D18:E25)</f>
        <v>69</v>
      </c>
      <c r="G27" s="10" t="s">
        <v>11</v>
      </c>
      <c r="H27" s="10">
        <f>AVERAGE(H18:H25)</f>
        <v>57.279040404040401</v>
      </c>
      <c r="I27" s="10">
        <f>AVERAGE(I18:I25)</f>
        <v>42.720959595959599</v>
      </c>
    </row>
    <row r="28" spans="1:18" ht="16" customHeight="1"/>
    <row r="31" spans="1:18">
      <c r="F31" s="24" t="s">
        <v>74</v>
      </c>
    </row>
    <row r="32" spans="1:18">
      <c r="A32" s="4"/>
      <c r="B32" s="142" t="s">
        <v>212</v>
      </c>
      <c r="C32" s="142"/>
      <c r="D32" s="142"/>
      <c r="E32" s="142"/>
      <c r="F32" s="129" t="s">
        <v>213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2:6">
      <c r="B33" s="142"/>
      <c r="C33" s="142"/>
      <c r="D33" s="142"/>
      <c r="E33" s="142"/>
      <c r="F33" s="129"/>
    </row>
    <row r="37" spans="2:6" ht="16" customHeight="1"/>
    <row r="53" ht="16" customHeight="1"/>
  </sheetData>
  <mergeCells count="6">
    <mergeCell ref="D6:E6"/>
    <mergeCell ref="H6:I6"/>
    <mergeCell ref="B32:E33"/>
    <mergeCell ref="F32:F33"/>
    <mergeCell ref="B9:B15"/>
    <mergeCell ref="B18:B2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55D74-5259-554E-AB90-BC7AFAA33342}">
  <dimension ref="A1:AA40"/>
  <sheetViews>
    <sheetView workbookViewId="0">
      <selection sqref="A1:D2"/>
    </sheetView>
  </sheetViews>
  <sheetFormatPr baseColWidth="10" defaultRowHeight="16"/>
  <cols>
    <col min="5" max="5" width="6.33203125" customWidth="1"/>
    <col min="10" max="10" width="5.6640625" customWidth="1"/>
    <col min="15" max="15" width="5.1640625" customWidth="1"/>
    <col min="21" max="21" width="22.6640625" customWidth="1"/>
  </cols>
  <sheetData>
    <row r="1" spans="1:27">
      <c r="A1" s="177" t="s">
        <v>166</v>
      </c>
      <c r="B1" s="177"/>
      <c r="C1" s="177"/>
      <c r="D1" s="177"/>
      <c r="E1" s="44"/>
      <c r="F1" s="177" t="s">
        <v>169</v>
      </c>
      <c r="G1" s="177"/>
      <c r="H1" s="177"/>
      <c r="I1" s="177"/>
      <c r="J1" s="22"/>
      <c r="K1" s="177" t="s">
        <v>170</v>
      </c>
      <c r="L1" s="177"/>
      <c r="M1" s="177"/>
      <c r="N1" s="177"/>
      <c r="O1" s="22"/>
      <c r="P1" s="177" t="s">
        <v>171</v>
      </c>
      <c r="Q1" s="177"/>
      <c r="R1" s="177"/>
      <c r="S1" s="177"/>
      <c r="U1" s="178" t="s">
        <v>145</v>
      </c>
      <c r="V1" s="179"/>
      <c r="W1" s="179"/>
      <c r="X1" s="179"/>
      <c r="Y1" s="179"/>
      <c r="Z1" s="179"/>
      <c r="AA1" s="180"/>
    </row>
    <row r="2" spans="1:27">
      <c r="A2" s="22" t="s">
        <v>167</v>
      </c>
      <c r="B2" s="45" t="s">
        <v>165</v>
      </c>
      <c r="C2" s="22"/>
      <c r="D2" s="45" t="s">
        <v>168</v>
      </c>
      <c r="E2" s="22"/>
      <c r="F2" s="22" t="s">
        <v>167</v>
      </c>
      <c r="G2" s="45" t="s">
        <v>165</v>
      </c>
      <c r="H2" s="22"/>
      <c r="I2" s="45" t="s">
        <v>168</v>
      </c>
      <c r="J2" s="22"/>
      <c r="K2" s="22" t="s">
        <v>167</v>
      </c>
      <c r="L2" s="45" t="s">
        <v>165</v>
      </c>
      <c r="M2" s="22"/>
      <c r="N2" s="45" t="s">
        <v>168</v>
      </c>
      <c r="O2" s="22"/>
      <c r="P2" s="22" t="s">
        <v>167</v>
      </c>
      <c r="Q2" s="45" t="s">
        <v>165</v>
      </c>
      <c r="R2" s="22"/>
      <c r="S2" s="45" t="s">
        <v>168</v>
      </c>
      <c r="U2" s="2" t="s">
        <v>101</v>
      </c>
      <c r="V2" s="2" t="s">
        <v>102</v>
      </c>
      <c r="W2" s="2" t="s">
        <v>103</v>
      </c>
      <c r="X2" s="2" t="s">
        <v>104</v>
      </c>
      <c r="Y2" s="2" t="s">
        <v>105</v>
      </c>
      <c r="Z2" s="2" t="s">
        <v>106</v>
      </c>
      <c r="AA2" s="2"/>
    </row>
    <row r="3" spans="1:27">
      <c r="A3" s="2">
        <v>1</v>
      </c>
      <c r="B3" s="2">
        <v>0.61</v>
      </c>
      <c r="D3" s="2">
        <v>0.7</v>
      </c>
      <c r="F3" s="43">
        <v>1</v>
      </c>
      <c r="G3" s="2">
        <v>0.59</v>
      </c>
      <c r="I3" s="2">
        <v>0.34</v>
      </c>
      <c r="K3" s="43">
        <v>1</v>
      </c>
      <c r="L3" s="2">
        <v>0.49</v>
      </c>
      <c r="N3" s="2">
        <v>0.53</v>
      </c>
      <c r="P3" s="43">
        <v>1</v>
      </c>
      <c r="Q3" s="2">
        <v>0.56000000000000005</v>
      </c>
      <c r="S3" s="2">
        <v>0.86</v>
      </c>
      <c r="U3" s="2" t="s">
        <v>175</v>
      </c>
      <c r="V3" s="2">
        <v>4.6859999999999999E-2</v>
      </c>
      <c r="W3" s="2" t="s">
        <v>176</v>
      </c>
      <c r="X3" s="2" t="s">
        <v>117</v>
      </c>
      <c r="Y3" s="2" t="s">
        <v>118</v>
      </c>
      <c r="Z3" s="2">
        <v>0.99270000000000003</v>
      </c>
      <c r="AA3" s="2"/>
    </row>
    <row r="4" spans="1:27">
      <c r="A4" s="2">
        <v>2</v>
      </c>
      <c r="B4" s="2">
        <v>0.46</v>
      </c>
      <c r="D4" s="2">
        <v>0.75</v>
      </c>
      <c r="F4" s="43">
        <v>2</v>
      </c>
      <c r="G4" s="2">
        <v>0.46</v>
      </c>
      <c r="I4" s="2">
        <v>0.53</v>
      </c>
      <c r="K4" s="43">
        <v>2</v>
      </c>
      <c r="L4" s="2">
        <v>0.52</v>
      </c>
      <c r="N4" s="2">
        <v>0.81</v>
      </c>
      <c r="P4" s="43">
        <v>2</v>
      </c>
      <c r="Q4" s="2">
        <v>7.0000000000000007E-2</v>
      </c>
      <c r="S4" s="2">
        <v>0.86</v>
      </c>
      <c r="U4" s="2" t="s">
        <v>177</v>
      </c>
      <c r="V4" s="2">
        <v>-4.0529999999999997E-2</v>
      </c>
      <c r="W4" s="2" t="s">
        <v>178</v>
      </c>
      <c r="X4" s="2" t="s">
        <v>117</v>
      </c>
      <c r="Y4" s="2" t="s">
        <v>118</v>
      </c>
      <c r="Z4" s="2">
        <v>0.99360000000000004</v>
      </c>
      <c r="AA4" s="2"/>
    </row>
    <row r="5" spans="1:27">
      <c r="A5" s="2">
        <v>3</v>
      </c>
      <c r="B5" s="2">
        <v>0.6</v>
      </c>
      <c r="D5" s="2">
        <v>0.67</v>
      </c>
      <c r="F5" s="43">
        <v>3</v>
      </c>
      <c r="G5" s="2">
        <v>0.34</v>
      </c>
      <c r="I5" s="2">
        <v>0.35</v>
      </c>
      <c r="K5" s="43">
        <v>3</v>
      </c>
      <c r="L5" s="2">
        <v>0.52</v>
      </c>
      <c r="N5" s="2">
        <v>0.72</v>
      </c>
      <c r="P5" s="43">
        <v>3</v>
      </c>
      <c r="Q5" s="2">
        <v>0.63</v>
      </c>
      <c r="S5" s="2">
        <v>0.64</v>
      </c>
      <c r="U5" s="2" t="s">
        <v>179</v>
      </c>
      <c r="V5" s="2">
        <v>6.5000000000000002E-2</v>
      </c>
      <c r="W5" s="2" t="s">
        <v>180</v>
      </c>
      <c r="X5" s="2" t="s">
        <v>117</v>
      </c>
      <c r="Y5" s="2" t="s">
        <v>118</v>
      </c>
      <c r="Z5" s="2">
        <v>0.96150000000000002</v>
      </c>
      <c r="AA5" s="2"/>
    </row>
    <row r="6" spans="1:27">
      <c r="A6" s="2">
        <v>4</v>
      </c>
      <c r="B6" s="2">
        <v>0.57999999999999996</v>
      </c>
      <c r="D6" s="2">
        <v>0.54</v>
      </c>
      <c r="F6" s="43">
        <v>4</v>
      </c>
      <c r="G6" s="2">
        <v>0.36</v>
      </c>
      <c r="I6" s="2">
        <v>0.35</v>
      </c>
      <c r="K6" s="43">
        <v>4</v>
      </c>
      <c r="L6" s="2">
        <v>0.56999999999999995</v>
      </c>
      <c r="N6" s="2">
        <v>0.69</v>
      </c>
      <c r="P6" s="43">
        <v>4</v>
      </c>
      <c r="Q6" s="2">
        <v>0.47</v>
      </c>
      <c r="S6" s="2">
        <v>0.74</v>
      </c>
      <c r="U6" s="2" t="s">
        <v>181</v>
      </c>
      <c r="V6" s="2">
        <v>0.28839999999999999</v>
      </c>
      <c r="W6" s="2" t="s">
        <v>182</v>
      </c>
      <c r="X6" s="2" t="s">
        <v>109</v>
      </c>
      <c r="Y6" s="2" t="s">
        <v>113</v>
      </c>
      <c r="Z6" s="2" t="s">
        <v>114</v>
      </c>
      <c r="AA6" s="2"/>
    </row>
    <row r="7" spans="1:27">
      <c r="A7" s="2">
        <v>5</v>
      </c>
      <c r="B7" s="2">
        <v>0.36</v>
      </c>
      <c r="D7" s="2">
        <v>0.54</v>
      </c>
      <c r="F7" s="43">
        <v>5</v>
      </c>
      <c r="G7" s="2">
        <v>0.46</v>
      </c>
      <c r="I7" s="2">
        <v>0.52</v>
      </c>
      <c r="K7" s="43">
        <v>5</v>
      </c>
      <c r="L7" s="2">
        <v>0.6</v>
      </c>
      <c r="N7" s="2">
        <v>0.78</v>
      </c>
      <c r="P7" s="43">
        <v>5</v>
      </c>
      <c r="Q7" s="2">
        <v>0.39</v>
      </c>
      <c r="S7" s="2">
        <v>0.89</v>
      </c>
      <c r="U7" s="2"/>
      <c r="V7" s="2"/>
      <c r="W7" s="2"/>
      <c r="X7" s="2"/>
      <c r="Y7" s="2"/>
      <c r="Z7" s="2"/>
      <c r="AA7" s="2"/>
    </row>
    <row r="8" spans="1:27">
      <c r="A8" s="2">
        <v>6</v>
      </c>
      <c r="B8" s="2">
        <v>0.72</v>
      </c>
      <c r="D8" s="2">
        <v>0.65</v>
      </c>
      <c r="F8" s="43">
        <v>6</v>
      </c>
      <c r="G8" s="2">
        <v>0.46</v>
      </c>
      <c r="I8" s="2">
        <v>0.38</v>
      </c>
      <c r="K8" s="43">
        <v>6</v>
      </c>
      <c r="L8" s="2">
        <v>0.61</v>
      </c>
      <c r="N8" s="2">
        <v>0.82</v>
      </c>
      <c r="P8" s="43">
        <v>6</v>
      </c>
      <c r="Q8" s="2">
        <v>0.49</v>
      </c>
      <c r="S8" s="2">
        <v>0.78</v>
      </c>
    </row>
    <row r="9" spans="1:27">
      <c r="A9" s="2">
        <v>7</v>
      </c>
      <c r="B9" s="2">
        <v>0.77</v>
      </c>
      <c r="D9" s="2">
        <v>0.51</v>
      </c>
      <c r="F9" s="43">
        <v>7</v>
      </c>
      <c r="G9" s="2">
        <v>0.4</v>
      </c>
      <c r="I9" s="2">
        <v>0.81</v>
      </c>
      <c r="K9" s="43">
        <v>7</v>
      </c>
      <c r="L9" s="2">
        <v>0.76</v>
      </c>
      <c r="N9" s="2">
        <v>0.57999999999999996</v>
      </c>
      <c r="P9" s="43">
        <v>7</v>
      </c>
      <c r="Q9" s="2">
        <v>0.46</v>
      </c>
      <c r="S9" s="2">
        <v>0.79</v>
      </c>
    </row>
    <row r="10" spans="1:27">
      <c r="A10" s="2">
        <v>8</v>
      </c>
      <c r="B10" s="2">
        <v>0.65</v>
      </c>
      <c r="D10" s="2">
        <v>0.46</v>
      </c>
      <c r="F10" s="43">
        <v>8</v>
      </c>
      <c r="G10" s="2">
        <v>0.66</v>
      </c>
      <c r="I10" s="2">
        <v>0.47</v>
      </c>
      <c r="K10" s="43">
        <v>8</v>
      </c>
      <c r="L10" s="2">
        <v>0.79</v>
      </c>
      <c r="N10" s="2">
        <v>0.86</v>
      </c>
      <c r="P10" s="43">
        <v>8</v>
      </c>
      <c r="Q10" s="2">
        <v>0.46</v>
      </c>
      <c r="S10" s="2">
        <v>0.86</v>
      </c>
    </row>
    <row r="11" spans="1:27">
      <c r="A11" s="2">
        <v>9</v>
      </c>
      <c r="B11" s="2">
        <v>0.52</v>
      </c>
      <c r="D11" s="2">
        <v>0.73</v>
      </c>
      <c r="F11" s="43">
        <v>9</v>
      </c>
      <c r="G11" s="2">
        <v>0.63</v>
      </c>
      <c r="I11" s="2">
        <v>0.66</v>
      </c>
      <c r="K11" s="43">
        <v>9</v>
      </c>
      <c r="L11" s="2">
        <v>0.73</v>
      </c>
      <c r="N11" s="2">
        <v>0.68</v>
      </c>
      <c r="P11" s="43">
        <v>9</v>
      </c>
      <c r="Q11" s="2">
        <v>0.48</v>
      </c>
      <c r="S11" s="2">
        <v>0.84</v>
      </c>
    </row>
    <row r="12" spans="1:27">
      <c r="A12" s="2">
        <v>10</v>
      </c>
      <c r="B12" s="2">
        <v>0.38</v>
      </c>
      <c r="D12" s="2">
        <v>0.68</v>
      </c>
      <c r="F12" s="43">
        <v>10</v>
      </c>
      <c r="G12" s="2">
        <v>0.65</v>
      </c>
      <c r="I12" s="2">
        <v>0.27</v>
      </c>
      <c r="K12" s="43">
        <v>10</v>
      </c>
      <c r="L12" s="2">
        <v>0.67</v>
      </c>
      <c r="N12" s="2">
        <v>0.56999999999999995</v>
      </c>
      <c r="P12" s="43">
        <v>10</v>
      </c>
      <c r="Q12" s="2">
        <v>0.68</v>
      </c>
      <c r="S12" s="2">
        <v>0.78</v>
      </c>
    </row>
    <row r="13" spans="1:27">
      <c r="A13" s="2">
        <v>11</v>
      </c>
      <c r="B13" s="2">
        <v>0.52</v>
      </c>
      <c r="D13" s="2">
        <v>0.76</v>
      </c>
      <c r="F13" s="43">
        <v>11</v>
      </c>
      <c r="G13" s="2">
        <v>0.82</v>
      </c>
      <c r="I13" s="2">
        <v>0.69</v>
      </c>
      <c r="K13" s="43">
        <v>11</v>
      </c>
      <c r="L13" s="2">
        <v>0.69</v>
      </c>
      <c r="N13" s="2">
        <v>0.66</v>
      </c>
      <c r="P13" s="43">
        <v>11</v>
      </c>
      <c r="Q13" s="2">
        <v>0.61</v>
      </c>
      <c r="S13" s="2">
        <v>0.86</v>
      </c>
    </row>
    <row r="14" spans="1:27">
      <c r="A14" s="2">
        <v>12</v>
      </c>
      <c r="B14" s="2">
        <v>0.56000000000000005</v>
      </c>
      <c r="D14" s="2">
        <v>0.77</v>
      </c>
      <c r="F14" s="43">
        <v>12</v>
      </c>
      <c r="G14" s="2">
        <v>0.5</v>
      </c>
      <c r="I14" s="2">
        <v>0.2</v>
      </c>
      <c r="K14" s="43">
        <v>12</v>
      </c>
      <c r="L14" s="2">
        <v>0.55000000000000004</v>
      </c>
      <c r="N14" s="2">
        <v>0.36</v>
      </c>
      <c r="P14" s="43">
        <v>12</v>
      </c>
      <c r="Q14" s="2">
        <v>0.69</v>
      </c>
      <c r="S14" s="2">
        <v>0.94</v>
      </c>
    </row>
    <row r="15" spans="1:27">
      <c r="A15" s="2">
        <v>13</v>
      </c>
      <c r="B15" s="2">
        <v>0.71</v>
      </c>
      <c r="D15" s="2">
        <v>0.5</v>
      </c>
      <c r="F15" s="43">
        <v>13</v>
      </c>
      <c r="G15" s="2">
        <v>0.5</v>
      </c>
      <c r="I15" s="2">
        <v>0.27</v>
      </c>
      <c r="K15" s="43">
        <v>13</v>
      </c>
      <c r="L15" s="2">
        <v>0.36</v>
      </c>
      <c r="N15" s="2">
        <v>0.84</v>
      </c>
      <c r="P15" s="43">
        <v>13</v>
      </c>
      <c r="Q15" s="2">
        <v>0.43</v>
      </c>
      <c r="S15" s="2">
        <v>0.65</v>
      </c>
    </row>
    <row r="16" spans="1:27">
      <c r="A16" s="2">
        <v>14</v>
      </c>
      <c r="B16" s="2">
        <v>0.23</v>
      </c>
      <c r="D16" s="2">
        <v>0.43</v>
      </c>
      <c r="F16" s="43">
        <v>14</v>
      </c>
      <c r="G16" s="2">
        <v>0.43</v>
      </c>
      <c r="I16" s="2">
        <v>0.47</v>
      </c>
      <c r="K16" s="43">
        <v>14</v>
      </c>
      <c r="L16" s="2">
        <v>0.62</v>
      </c>
      <c r="N16" s="2">
        <v>0.64</v>
      </c>
      <c r="P16" s="43">
        <v>14</v>
      </c>
      <c r="Q16" s="2">
        <v>0.41</v>
      </c>
      <c r="S16" s="2">
        <v>0.79</v>
      </c>
    </row>
    <row r="17" spans="1:19">
      <c r="A17" s="2">
        <v>15</v>
      </c>
      <c r="B17" s="2">
        <v>0.5</v>
      </c>
      <c r="D17" s="2">
        <v>0.54</v>
      </c>
      <c r="F17" s="43">
        <v>15</v>
      </c>
      <c r="G17" s="2">
        <v>0.6</v>
      </c>
      <c r="I17" s="2">
        <v>0.56000000000000005</v>
      </c>
      <c r="K17" s="43">
        <v>15</v>
      </c>
      <c r="L17" s="2">
        <v>0.47</v>
      </c>
      <c r="N17" s="2">
        <v>0.34</v>
      </c>
      <c r="P17" s="43">
        <v>15</v>
      </c>
      <c r="Q17" s="2">
        <v>0.68</v>
      </c>
      <c r="S17" s="2">
        <v>0.76</v>
      </c>
    </row>
    <row r="18" spans="1:19">
      <c r="A18" s="2">
        <v>16</v>
      </c>
      <c r="B18" s="2">
        <v>0.32</v>
      </c>
      <c r="D18" s="2">
        <v>0.44</v>
      </c>
      <c r="F18" s="43">
        <v>16</v>
      </c>
      <c r="G18" s="2">
        <v>0.41</v>
      </c>
      <c r="I18" s="2">
        <v>0.54</v>
      </c>
      <c r="K18" s="43">
        <v>16</v>
      </c>
      <c r="L18" s="2">
        <v>0.4</v>
      </c>
      <c r="N18" s="2">
        <v>0.51</v>
      </c>
      <c r="P18" s="43">
        <v>16</v>
      </c>
      <c r="Q18" s="2">
        <v>0.74</v>
      </c>
      <c r="S18" s="2">
        <v>0.71</v>
      </c>
    </row>
    <row r="19" spans="1:19">
      <c r="A19" s="2">
        <v>17</v>
      </c>
      <c r="B19" s="2">
        <v>0.56999999999999995</v>
      </c>
      <c r="D19" s="2">
        <v>0.5</v>
      </c>
      <c r="F19" s="43">
        <v>17</v>
      </c>
      <c r="G19" s="2">
        <v>0.28000000000000003</v>
      </c>
      <c r="I19" s="2">
        <v>0.5</v>
      </c>
      <c r="P19" s="43">
        <v>17</v>
      </c>
      <c r="Q19" s="2">
        <v>0.66</v>
      </c>
      <c r="S19" s="2">
        <v>0.86</v>
      </c>
    </row>
    <row r="20" spans="1:19">
      <c r="A20" s="2">
        <v>18</v>
      </c>
      <c r="B20" s="2">
        <v>0.43</v>
      </c>
      <c r="D20" s="2">
        <v>0.3</v>
      </c>
      <c r="F20" s="43">
        <v>18</v>
      </c>
      <c r="G20" s="2">
        <v>0.49</v>
      </c>
      <c r="I20" s="2">
        <v>0.45</v>
      </c>
      <c r="P20" s="43">
        <v>18</v>
      </c>
      <c r="Q20" s="2">
        <v>0.56000000000000005</v>
      </c>
      <c r="S20" s="2">
        <v>0.78</v>
      </c>
    </row>
    <row r="21" spans="1:19">
      <c r="A21" s="43">
        <v>19</v>
      </c>
      <c r="B21" s="2">
        <v>0.26</v>
      </c>
      <c r="D21" s="2">
        <v>0.46</v>
      </c>
      <c r="F21" s="43">
        <v>19</v>
      </c>
      <c r="G21" s="2">
        <v>0.59</v>
      </c>
      <c r="I21" s="2">
        <v>0.48</v>
      </c>
      <c r="P21" s="43">
        <v>19</v>
      </c>
      <c r="Q21" s="2">
        <v>0.7</v>
      </c>
      <c r="S21" s="2">
        <v>0.91</v>
      </c>
    </row>
    <row r="22" spans="1:19">
      <c r="A22" s="43">
        <v>20</v>
      </c>
      <c r="B22" s="2">
        <v>0.62</v>
      </c>
      <c r="D22" s="2">
        <v>0.56000000000000005</v>
      </c>
      <c r="F22" s="43">
        <v>20</v>
      </c>
      <c r="G22" s="2">
        <v>0.52</v>
      </c>
      <c r="I22" s="2">
        <v>0.56999999999999995</v>
      </c>
      <c r="P22" s="43">
        <v>20</v>
      </c>
      <c r="Q22" s="2">
        <v>0.2</v>
      </c>
      <c r="S22" s="2">
        <v>0.94</v>
      </c>
    </row>
    <row r="23" spans="1:19">
      <c r="F23" s="43">
        <v>21</v>
      </c>
      <c r="G23" s="2">
        <v>0.25</v>
      </c>
      <c r="I23" s="2">
        <v>0.35</v>
      </c>
    </row>
    <row r="24" spans="1:19">
      <c r="F24" s="43">
        <v>22</v>
      </c>
      <c r="G24" s="2">
        <v>0.6</v>
      </c>
      <c r="I24" s="2">
        <v>0.45</v>
      </c>
    </row>
    <row r="25" spans="1:19">
      <c r="F25" s="43">
        <v>23</v>
      </c>
      <c r="G25" s="2">
        <v>0.5</v>
      </c>
      <c r="I25" s="2">
        <v>0.62</v>
      </c>
    </row>
    <row r="26" spans="1:19">
      <c r="F26" s="43">
        <v>24</v>
      </c>
      <c r="G26" s="2">
        <v>0.4</v>
      </c>
      <c r="I26" s="2">
        <v>0.59</v>
      </c>
    </row>
    <row r="27" spans="1:19">
      <c r="F27" s="43">
        <v>25</v>
      </c>
      <c r="G27" s="2">
        <v>0.4</v>
      </c>
      <c r="I27" s="2">
        <v>0.26</v>
      </c>
    </row>
    <row r="28" spans="1:19">
      <c r="F28" s="43">
        <v>26</v>
      </c>
      <c r="G28" s="2">
        <v>0.51</v>
      </c>
      <c r="I28" s="2">
        <v>0.48</v>
      </c>
    </row>
    <row r="29" spans="1:19">
      <c r="F29" s="43">
        <v>27</v>
      </c>
      <c r="G29" s="2">
        <v>0.64</v>
      </c>
      <c r="I29" s="2">
        <v>0.78</v>
      </c>
    </row>
    <row r="30" spans="1:19">
      <c r="F30" s="43">
        <v>28</v>
      </c>
      <c r="G30" s="2">
        <v>0.47</v>
      </c>
      <c r="I30" s="2">
        <v>0.66</v>
      </c>
    </row>
    <row r="31" spans="1:19">
      <c r="F31" s="43">
        <v>29</v>
      </c>
      <c r="G31" s="2">
        <v>0.51</v>
      </c>
      <c r="I31" s="2">
        <v>0.42</v>
      </c>
    </row>
    <row r="32" spans="1:19">
      <c r="F32" s="43">
        <v>30</v>
      </c>
      <c r="G32" s="2">
        <v>0.42</v>
      </c>
      <c r="I32" s="2">
        <v>0.25</v>
      </c>
    </row>
    <row r="33" spans="6:9">
      <c r="F33" s="43">
        <v>31</v>
      </c>
      <c r="G33" s="2">
        <v>0.68</v>
      </c>
      <c r="I33" s="2">
        <v>0.48</v>
      </c>
    </row>
    <row r="34" spans="6:9">
      <c r="F34" s="43">
        <v>32</v>
      </c>
      <c r="G34" s="2">
        <v>0.62</v>
      </c>
      <c r="I34" s="2">
        <v>0.55000000000000004</v>
      </c>
    </row>
    <row r="35" spans="6:9">
      <c r="F35" s="43">
        <v>33</v>
      </c>
      <c r="G35" s="2">
        <v>0.41</v>
      </c>
      <c r="I35" s="2">
        <v>0.56000000000000005</v>
      </c>
    </row>
    <row r="36" spans="6:9">
      <c r="F36" s="43">
        <v>34</v>
      </c>
      <c r="G36" s="2">
        <v>0.54</v>
      </c>
      <c r="I36" s="2">
        <v>0.74</v>
      </c>
    </row>
    <row r="37" spans="6:9">
      <c r="F37" s="43">
        <v>35</v>
      </c>
      <c r="G37" s="2">
        <v>0.13</v>
      </c>
      <c r="I37" s="2">
        <v>0.49</v>
      </c>
    </row>
    <row r="38" spans="6:9">
      <c r="F38" s="43">
        <v>36</v>
      </c>
      <c r="G38" s="2">
        <v>0.19</v>
      </c>
      <c r="I38" s="2">
        <v>0.39</v>
      </c>
    </row>
    <row r="39" spans="6:9">
      <c r="F39" s="43">
        <v>37</v>
      </c>
      <c r="G39" s="2">
        <v>0.46</v>
      </c>
      <c r="I39" s="2">
        <v>0.47</v>
      </c>
    </row>
    <row r="40" spans="6:9">
      <c r="F40" s="2">
        <v>38</v>
      </c>
      <c r="I40" s="2">
        <v>0.56000000000000005</v>
      </c>
    </row>
  </sheetData>
  <mergeCells count="5">
    <mergeCell ref="A1:D1"/>
    <mergeCell ref="F1:I1"/>
    <mergeCell ref="K1:N1"/>
    <mergeCell ref="P1:S1"/>
    <mergeCell ref="U1:AA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32FD2-15CF-CF4F-9C44-7BA10BFEA6F3}">
  <dimension ref="A1:AA188"/>
  <sheetViews>
    <sheetView workbookViewId="0">
      <selection activeCell="W69" sqref="W69"/>
    </sheetView>
  </sheetViews>
  <sheetFormatPr baseColWidth="10" defaultRowHeight="16"/>
  <cols>
    <col min="2" max="2" width="19.1640625" customWidth="1"/>
    <col min="8" max="8" width="18.33203125" customWidth="1"/>
    <col min="15" max="15" width="20.1640625" customWidth="1"/>
  </cols>
  <sheetData>
    <row r="1" spans="1:27">
      <c r="A1" s="12"/>
      <c r="B1" s="12"/>
    </row>
    <row r="2" spans="1:27">
      <c r="A2" s="12"/>
      <c r="C2" s="26" t="s">
        <v>20</v>
      </c>
      <c r="D2" s="164" t="s">
        <v>78</v>
      </c>
      <c r="E2" s="164"/>
      <c r="F2" s="27" t="s">
        <v>79</v>
      </c>
      <c r="G2" s="27"/>
      <c r="I2" s="26" t="s">
        <v>20</v>
      </c>
      <c r="J2" s="164" t="s">
        <v>78</v>
      </c>
      <c r="K2" s="164"/>
      <c r="L2" s="27" t="s">
        <v>79</v>
      </c>
      <c r="M2" s="27"/>
      <c r="P2" s="26" t="s">
        <v>20</v>
      </c>
      <c r="Q2" s="164" t="s">
        <v>78</v>
      </c>
      <c r="R2" s="164"/>
      <c r="S2" s="27" t="s">
        <v>79</v>
      </c>
      <c r="T2" s="27"/>
      <c r="W2" s="26" t="s">
        <v>20</v>
      </c>
      <c r="X2" s="164" t="s">
        <v>78</v>
      </c>
      <c r="Y2" s="164"/>
      <c r="Z2" s="27" t="s">
        <v>79</v>
      </c>
      <c r="AA2" s="27"/>
    </row>
    <row r="3" spans="1:27">
      <c r="A3" s="12"/>
      <c r="B3" s="145" t="s">
        <v>28</v>
      </c>
      <c r="C3" s="165">
        <v>1</v>
      </c>
      <c r="D3" s="13" t="s">
        <v>14</v>
      </c>
      <c r="E3" s="13">
        <v>116.4799</v>
      </c>
      <c r="H3" s="145" t="s">
        <v>29</v>
      </c>
      <c r="I3" s="165">
        <v>1</v>
      </c>
      <c r="J3" s="13" t="s">
        <v>14</v>
      </c>
      <c r="K3" s="13">
        <v>17.761299999999999</v>
      </c>
      <c r="O3" s="145" t="s">
        <v>30</v>
      </c>
      <c r="P3" s="165">
        <v>1</v>
      </c>
      <c r="Q3" s="2" t="s">
        <v>14</v>
      </c>
      <c r="R3" s="2">
        <v>206.51740000000001</v>
      </c>
      <c r="V3" s="145" t="s">
        <v>31</v>
      </c>
      <c r="W3" s="165">
        <v>1</v>
      </c>
      <c r="X3" s="2" t="s">
        <v>14</v>
      </c>
      <c r="Y3" s="2">
        <v>107.5382</v>
      </c>
    </row>
    <row r="4" spans="1:27">
      <c r="A4" s="12"/>
      <c r="B4" s="145"/>
      <c r="C4" s="165"/>
      <c r="D4" s="13" t="s">
        <v>15</v>
      </c>
      <c r="E4" s="13">
        <v>21.817299999999999</v>
      </c>
      <c r="H4" s="145"/>
      <c r="I4" s="165"/>
      <c r="J4" s="13" t="s">
        <v>15</v>
      </c>
      <c r="K4" s="13">
        <v>21.2652</v>
      </c>
      <c r="O4" s="145"/>
      <c r="P4" s="165"/>
      <c r="Q4" s="2" t="s">
        <v>15</v>
      </c>
      <c r="R4" s="2">
        <v>76.003900000000002</v>
      </c>
      <c r="V4" s="145"/>
      <c r="W4" s="165"/>
      <c r="X4" s="2" t="s">
        <v>15</v>
      </c>
      <c r="Y4" s="2">
        <v>30.8719</v>
      </c>
    </row>
    <row r="5" spans="1:27">
      <c r="A5" s="12"/>
      <c r="B5" s="145"/>
      <c r="C5" s="165"/>
      <c r="D5" s="13" t="s">
        <v>16</v>
      </c>
      <c r="E5" s="13">
        <v>5.3388999999999998</v>
      </c>
      <c r="F5" s="3">
        <f>E5</f>
        <v>5.3388999999999998</v>
      </c>
      <c r="H5" s="145"/>
      <c r="I5" s="165"/>
      <c r="J5" s="13" t="s">
        <v>16</v>
      </c>
      <c r="K5" s="13">
        <v>0.83520000000000005</v>
      </c>
      <c r="L5" s="3">
        <f>K5</f>
        <v>0.83520000000000005</v>
      </c>
      <c r="O5" s="145"/>
      <c r="P5" s="165"/>
      <c r="Q5" s="2" t="s">
        <v>16</v>
      </c>
      <c r="R5" s="2">
        <v>2.7172000000000001</v>
      </c>
      <c r="S5" s="3">
        <f>R5</f>
        <v>2.7172000000000001</v>
      </c>
      <c r="V5" s="145"/>
      <c r="W5" s="165"/>
      <c r="X5" s="2" t="s">
        <v>16</v>
      </c>
      <c r="Y5" s="2">
        <v>3.4834000000000001</v>
      </c>
      <c r="Z5" s="3">
        <f>Y5</f>
        <v>3.4834000000000001</v>
      </c>
    </row>
    <row r="6" spans="1:27">
      <c r="A6" s="12"/>
      <c r="B6" s="145"/>
      <c r="C6" s="165">
        <v>2</v>
      </c>
      <c r="D6" s="13" t="s">
        <v>14</v>
      </c>
      <c r="E6" s="13">
        <v>86.648499999999999</v>
      </c>
      <c r="H6" s="145"/>
      <c r="I6" s="165">
        <v>2</v>
      </c>
      <c r="J6" s="13" t="s">
        <v>14</v>
      </c>
      <c r="K6" s="13">
        <v>38.443399999999997</v>
      </c>
      <c r="O6" s="145"/>
      <c r="P6" s="165">
        <v>2</v>
      </c>
      <c r="Q6" s="2" t="s">
        <v>14</v>
      </c>
      <c r="R6" s="2">
        <v>215.87129999999999</v>
      </c>
      <c r="V6" s="145"/>
      <c r="W6" s="165">
        <v>2</v>
      </c>
      <c r="X6" s="2" t="s">
        <v>14</v>
      </c>
      <c r="Y6" s="2">
        <v>174.43860000000001</v>
      </c>
    </row>
    <row r="7" spans="1:27">
      <c r="A7" s="12"/>
      <c r="C7" s="165"/>
      <c r="D7" s="13" t="s">
        <v>15</v>
      </c>
      <c r="E7" s="13">
        <v>30.567900000000002</v>
      </c>
      <c r="I7" s="165"/>
      <c r="J7" s="13" t="s">
        <v>15</v>
      </c>
      <c r="K7" s="13">
        <v>8.0454000000000008</v>
      </c>
      <c r="P7" s="165"/>
      <c r="Q7" s="2" t="s">
        <v>15</v>
      </c>
      <c r="R7" s="2">
        <v>85.9923</v>
      </c>
      <c r="W7" s="165"/>
      <c r="X7" s="2" t="s">
        <v>15</v>
      </c>
      <c r="Y7" s="2">
        <v>43.976199999999999</v>
      </c>
    </row>
    <row r="8" spans="1:27">
      <c r="A8" s="12"/>
      <c r="C8" s="165"/>
      <c r="D8" s="13" t="s">
        <v>16</v>
      </c>
      <c r="E8" s="13">
        <v>2.8346</v>
      </c>
      <c r="F8" s="3">
        <f>E8</f>
        <v>2.8346</v>
      </c>
      <c r="I8" s="165"/>
      <c r="J8" s="13" t="s">
        <v>16</v>
      </c>
      <c r="K8" s="13">
        <v>4.7782999999999998</v>
      </c>
      <c r="L8" s="3">
        <f>K8</f>
        <v>4.7782999999999998</v>
      </c>
      <c r="P8" s="165"/>
      <c r="Q8" s="2" t="s">
        <v>16</v>
      </c>
      <c r="R8" s="2">
        <v>2.5104000000000002</v>
      </c>
      <c r="S8" s="3">
        <f>R8</f>
        <v>2.5104000000000002</v>
      </c>
      <c r="W8" s="165"/>
      <c r="X8" s="2" t="s">
        <v>16</v>
      </c>
      <c r="Y8" s="2">
        <v>3.9666999999999999</v>
      </c>
      <c r="Z8" s="3">
        <f>Y8</f>
        <v>3.9666999999999999</v>
      </c>
    </row>
    <row r="9" spans="1:27">
      <c r="A9" s="12"/>
      <c r="B9" s="12"/>
      <c r="C9" s="165">
        <v>3</v>
      </c>
      <c r="D9" s="13" t="s">
        <v>14</v>
      </c>
      <c r="E9" s="13">
        <v>105.52719999999999</v>
      </c>
      <c r="I9" s="165">
        <v>3</v>
      </c>
      <c r="J9" s="13" t="s">
        <v>14</v>
      </c>
      <c r="K9" s="13">
        <v>50.775599999999997</v>
      </c>
      <c r="P9" s="165">
        <v>3</v>
      </c>
      <c r="Q9" s="2" t="s">
        <v>14</v>
      </c>
      <c r="R9" s="2">
        <v>164.88</v>
      </c>
      <c r="W9" s="165">
        <v>3</v>
      </c>
      <c r="X9" s="2" t="s">
        <v>14</v>
      </c>
      <c r="Y9" s="2">
        <v>79.274000000000001</v>
      </c>
    </row>
    <row r="10" spans="1:27">
      <c r="A10" s="12"/>
      <c r="B10" s="12"/>
      <c r="C10" s="165"/>
      <c r="D10" s="13" t="s">
        <v>15</v>
      </c>
      <c r="E10" s="13">
        <v>24.1096</v>
      </c>
      <c r="I10" s="165"/>
      <c r="J10" s="13" t="s">
        <v>15</v>
      </c>
      <c r="K10" s="13">
        <v>14.220800000000001</v>
      </c>
      <c r="P10" s="165"/>
      <c r="Q10" s="2" t="s">
        <v>15</v>
      </c>
      <c r="R10" s="2">
        <v>58.984000000000002</v>
      </c>
      <c r="W10" s="165"/>
      <c r="X10" s="2" t="s">
        <v>15</v>
      </c>
      <c r="Y10" s="2">
        <v>24.4984</v>
      </c>
    </row>
    <row r="11" spans="1:27">
      <c r="A11" s="12"/>
      <c r="B11" s="12"/>
      <c r="C11" s="165"/>
      <c r="D11" s="13" t="s">
        <v>16</v>
      </c>
      <c r="E11" s="13">
        <v>4.3769999999999998</v>
      </c>
      <c r="F11" s="3">
        <f>E11</f>
        <v>4.3769999999999998</v>
      </c>
      <c r="I11" s="165"/>
      <c r="J11" s="13" t="s">
        <v>16</v>
      </c>
      <c r="K11" s="13">
        <v>3.5705</v>
      </c>
      <c r="L11" s="3">
        <f>K11</f>
        <v>3.5705</v>
      </c>
      <c r="P11" s="165"/>
      <c r="Q11" s="2" t="s">
        <v>16</v>
      </c>
      <c r="R11" s="2">
        <v>2.7953000000000001</v>
      </c>
      <c r="S11" s="3">
        <f>R11</f>
        <v>2.7953000000000001</v>
      </c>
      <c r="W11" s="165"/>
      <c r="X11" s="2" t="s">
        <v>16</v>
      </c>
      <c r="Y11" s="2">
        <v>3.2359</v>
      </c>
      <c r="Z11" s="3">
        <f>Y11</f>
        <v>3.2359</v>
      </c>
    </row>
    <row r="12" spans="1:27">
      <c r="A12" s="12"/>
      <c r="B12" s="12"/>
      <c r="C12" s="165">
        <v>4</v>
      </c>
      <c r="D12" s="13" t="s">
        <v>14</v>
      </c>
      <c r="E12" s="13">
        <v>54.046100000000003</v>
      </c>
      <c r="I12" s="165">
        <v>4</v>
      </c>
      <c r="J12" s="13" t="s">
        <v>14</v>
      </c>
      <c r="K12" s="13">
        <v>42.540500000000002</v>
      </c>
      <c r="P12" s="165">
        <v>4</v>
      </c>
      <c r="Q12" s="2" t="s">
        <v>14</v>
      </c>
      <c r="R12" s="2">
        <v>237.8989</v>
      </c>
      <c r="W12" s="165">
        <v>4</v>
      </c>
      <c r="X12" s="2" t="s">
        <v>14</v>
      </c>
      <c r="Y12" s="2">
        <v>62.868400000000001</v>
      </c>
    </row>
    <row r="13" spans="1:27">
      <c r="A13" s="12"/>
      <c r="B13" s="12"/>
      <c r="C13" s="165"/>
      <c r="D13" s="13" t="s">
        <v>15</v>
      </c>
      <c r="E13" s="13">
        <v>30.78</v>
      </c>
      <c r="I13" s="165"/>
      <c r="J13" s="13" t="s">
        <v>15</v>
      </c>
      <c r="K13" s="13">
        <v>8.4641999999999999</v>
      </c>
      <c r="P13" s="165"/>
      <c r="Q13" s="2" t="s">
        <v>15</v>
      </c>
      <c r="R13" s="2">
        <v>82.085400000000007</v>
      </c>
      <c r="W13" s="165"/>
      <c r="X13" s="2" t="s">
        <v>15</v>
      </c>
      <c r="Y13" s="2">
        <v>10.9252</v>
      </c>
    </row>
    <row r="14" spans="1:27">
      <c r="A14" s="12"/>
      <c r="B14" s="12"/>
      <c r="C14" s="165"/>
      <c r="D14" s="13" t="s">
        <v>16</v>
      </c>
      <c r="E14" s="13">
        <v>1.7559</v>
      </c>
      <c r="F14" s="3">
        <f>E14</f>
        <v>1.7559</v>
      </c>
      <c r="I14" s="165"/>
      <c r="J14" s="13" t="s">
        <v>16</v>
      </c>
      <c r="K14" s="13">
        <v>5.0259</v>
      </c>
      <c r="L14" s="3">
        <f>K14</f>
        <v>5.0259</v>
      </c>
      <c r="P14" s="165"/>
      <c r="Q14" s="2" t="s">
        <v>16</v>
      </c>
      <c r="R14" s="2">
        <v>2.8982000000000001</v>
      </c>
      <c r="S14" s="3">
        <f>R14</f>
        <v>2.8982000000000001</v>
      </c>
      <c r="W14" s="165"/>
      <c r="X14" s="2" t="s">
        <v>16</v>
      </c>
      <c r="Y14" s="2">
        <v>5.7545000000000002</v>
      </c>
      <c r="Z14" s="3">
        <f>Y14</f>
        <v>5.7545000000000002</v>
      </c>
    </row>
    <row r="15" spans="1:27">
      <c r="A15" s="12"/>
      <c r="B15" s="12"/>
      <c r="C15" s="165">
        <v>5</v>
      </c>
      <c r="D15" s="13" t="s">
        <v>14</v>
      </c>
      <c r="E15" s="13">
        <v>56.842599999999997</v>
      </c>
      <c r="I15" s="165">
        <v>5</v>
      </c>
      <c r="J15" s="13" t="s">
        <v>14</v>
      </c>
      <c r="K15" s="13">
        <v>37.735999999999997</v>
      </c>
      <c r="P15" s="165">
        <v>5</v>
      </c>
      <c r="Q15" s="2" t="s">
        <v>14</v>
      </c>
      <c r="R15" s="2">
        <v>192.51179999999999</v>
      </c>
      <c r="W15" s="165">
        <v>5</v>
      </c>
      <c r="X15" s="2" t="s">
        <v>14</v>
      </c>
      <c r="Y15" s="2">
        <v>108.29770000000001</v>
      </c>
    </row>
    <row r="16" spans="1:27">
      <c r="A16" s="12"/>
      <c r="B16" s="12"/>
      <c r="C16" s="165"/>
      <c r="D16" s="13" t="s">
        <v>15</v>
      </c>
      <c r="E16" s="13">
        <v>23.666599999999999</v>
      </c>
      <c r="I16" s="165"/>
      <c r="J16" s="13" t="s">
        <v>15</v>
      </c>
      <c r="K16" s="13">
        <v>7.7385000000000002</v>
      </c>
      <c r="P16" s="165"/>
      <c r="Q16" s="2" t="s">
        <v>15</v>
      </c>
      <c r="R16" s="2">
        <v>51.120600000000003</v>
      </c>
      <c r="W16" s="165"/>
      <c r="X16" s="2" t="s">
        <v>15</v>
      </c>
      <c r="Y16" s="2">
        <v>25.383600000000001</v>
      </c>
    </row>
    <row r="17" spans="1:26">
      <c r="A17" s="12"/>
      <c r="B17" s="12"/>
      <c r="C17" s="165"/>
      <c r="D17" s="13" t="s">
        <v>16</v>
      </c>
      <c r="E17" s="13">
        <v>2.4018000000000002</v>
      </c>
      <c r="F17" s="3">
        <f>E17</f>
        <v>2.4018000000000002</v>
      </c>
      <c r="I17" s="165"/>
      <c r="J17" s="13" t="s">
        <v>16</v>
      </c>
      <c r="K17" s="13">
        <v>4.8764000000000003</v>
      </c>
      <c r="L17" s="3">
        <f>K17</f>
        <v>4.8764000000000003</v>
      </c>
      <c r="P17" s="165"/>
      <c r="Q17" s="2" t="s">
        <v>16</v>
      </c>
      <c r="R17" s="2">
        <v>3.7658</v>
      </c>
      <c r="S17" s="3">
        <f>R17</f>
        <v>3.7658</v>
      </c>
      <c r="W17" s="165"/>
      <c r="X17" s="2" t="s">
        <v>16</v>
      </c>
      <c r="Y17" s="2">
        <v>4.2664999999999997</v>
      </c>
      <c r="Z17" s="3">
        <f>Y17</f>
        <v>4.2664999999999997</v>
      </c>
    </row>
    <row r="18" spans="1:26">
      <c r="A18" s="12"/>
      <c r="B18" s="12"/>
      <c r="C18" s="165">
        <v>6</v>
      </c>
      <c r="D18" s="13" t="s">
        <v>14</v>
      </c>
      <c r="E18" s="13">
        <v>97.3035</v>
      </c>
      <c r="I18" s="165">
        <v>6</v>
      </c>
      <c r="J18" s="13" t="s">
        <v>14</v>
      </c>
      <c r="K18" s="13">
        <v>19.869399999999999</v>
      </c>
      <c r="P18" s="165">
        <v>6</v>
      </c>
      <c r="Q18" s="2" t="s">
        <v>14</v>
      </c>
      <c r="R18" s="2">
        <v>240.7927</v>
      </c>
      <c r="W18" s="165">
        <v>6</v>
      </c>
      <c r="X18" s="2" t="s">
        <v>14</v>
      </c>
      <c r="Y18" s="2">
        <v>185.2405</v>
      </c>
    </row>
    <row r="19" spans="1:26">
      <c r="A19" s="12"/>
      <c r="B19" s="12"/>
      <c r="C19" s="165"/>
      <c r="D19" s="13" t="s">
        <v>15</v>
      </c>
      <c r="E19" s="13">
        <v>34.464599999999997</v>
      </c>
      <c r="I19" s="165"/>
      <c r="J19" s="13" t="s">
        <v>15</v>
      </c>
      <c r="K19" s="13">
        <v>9.4575999999999993</v>
      </c>
      <c r="P19" s="165"/>
      <c r="Q19" s="2" t="s">
        <v>15</v>
      </c>
      <c r="R19" s="2">
        <v>42.512900000000002</v>
      </c>
      <c r="W19" s="165"/>
      <c r="X19" s="2" t="s">
        <v>15</v>
      </c>
      <c r="Y19" s="2">
        <v>18.964099999999998</v>
      </c>
    </row>
    <row r="20" spans="1:26">
      <c r="A20" s="12"/>
      <c r="B20" s="12"/>
      <c r="C20" s="165"/>
      <c r="D20" s="13" t="s">
        <v>16</v>
      </c>
      <c r="E20" s="13">
        <v>2.8233000000000001</v>
      </c>
      <c r="F20" s="3">
        <f>E20</f>
        <v>2.8233000000000001</v>
      </c>
      <c r="I20" s="165"/>
      <c r="J20" s="13" t="s">
        <v>16</v>
      </c>
      <c r="K20" s="13">
        <v>2.1009000000000002</v>
      </c>
      <c r="L20" s="3">
        <f>K20</f>
        <v>2.1009000000000002</v>
      </c>
      <c r="P20" s="165"/>
      <c r="Q20" s="2" t="s">
        <v>16</v>
      </c>
      <c r="R20" s="2">
        <v>5.6639999999999997</v>
      </c>
      <c r="S20" s="3">
        <f>R20</f>
        <v>5.6639999999999997</v>
      </c>
      <c r="W20" s="165"/>
      <c r="X20" s="2" t="s">
        <v>16</v>
      </c>
      <c r="Y20" s="2">
        <v>9.7680000000000007</v>
      </c>
      <c r="Z20" s="3">
        <f>Y20</f>
        <v>9.7680000000000007</v>
      </c>
    </row>
    <row r="21" spans="1:26">
      <c r="A21" s="12"/>
      <c r="B21" s="12"/>
      <c r="C21" s="165">
        <v>7</v>
      </c>
      <c r="D21" s="13" t="s">
        <v>14</v>
      </c>
      <c r="E21" s="13">
        <v>46.168599999999998</v>
      </c>
      <c r="I21" s="165">
        <v>7</v>
      </c>
      <c r="J21" s="13" t="s">
        <v>14</v>
      </c>
      <c r="K21" s="13">
        <v>22.5687</v>
      </c>
      <c r="P21" s="165">
        <v>7</v>
      </c>
      <c r="Q21" s="2" t="s">
        <v>14</v>
      </c>
      <c r="R21" s="2">
        <v>238.1378</v>
      </c>
      <c r="W21" s="165">
        <v>7</v>
      </c>
      <c r="X21" s="2" t="s">
        <v>14</v>
      </c>
      <c r="Y21" s="2">
        <v>92.506900000000002</v>
      </c>
    </row>
    <row r="22" spans="1:26">
      <c r="A22" s="12"/>
      <c r="B22" s="12"/>
      <c r="C22" s="165"/>
      <c r="D22" s="13" t="s">
        <v>15</v>
      </c>
      <c r="E22" s="13">
        <v>19.046700000000001</v>
      </c>
      <c r="I22" s="165"/>
      <c r="J22" s="13" t="s">
        <v>15</v>
      </c>
      <c r="K22" s="13">
        <v>25.267199999999999</v>
      </c>
      <c r="P22" s="165"/>
      <c r="Q22" s="2" t="s">
        <v>15</v>
      </c>
      <c r="R22" s="2">
        <v>64.743300000000005</v>
      </c>
      <c r="W22" s="165"/>
      <c r="X22" s="2" t="s">
        <v>15</v>
      </c>
      <c r="Y22" s="2">
        <v>43.060299999999998</v>
      </c>
    </row>
    <row r="23" spans="1:26">
      <c r="A23" s="12"/>
      <c r="B23" s="12"/>
      <c r="C23" s="165"/>
      <c r="D23" s="13" t="s">
        <v>16</v>
      </c>
      <c r="E23" s="13">
        <v>2.4239999999999999</v>
      </c>
      <c r="F23" s="3">
        <f>E23</f>
        <v>2.4239999999999999</v>
      </c>
      <c r="I23" s="165"/>
      <c r="J23" s="13" t="s">
        <v>16</v>
      </c>
      <c r="K23" s="13">
        <v>0.89319999999999999</v>
      </c>
      <c r="L23" s="3">
        <f>K23</f>
        <v>0.89319999999999999</v>
      </c>
      <c r="P23" s="165"/>
      <c r="Q23" s="2" t="s">
        <v>16</v>
      </c>
      <c r="R23" s="2">
        <v>3.6781999999999999</v>
      </c>
      <c r="S23" s="3">
        <f>R23</f>
        <v>3.6781999999999999</v>
      </c>
      <c r="W23" s="165"/>
      <c r="X23" s="2" t="s">
        <v>16</v>
      </c>
      <c r="Y23" s="2">
        <v>2.1482999999999999</v>
      </c>
      <c r="Z23" s="3">
        <f>Y23</f>
        <v>2.1482999999999999</v>
      </c>
    </row>
    <row r="24" spans="1:26">
      <c r="A24" s="12"/>
      <c r="B24" s="12"/>
      <c r="C24" s="165">
        <v>8</v>
      </c>
      <c r="D24" s="13" t="s">
        <v>14</v>
      </c>
      <c r="E24" s="13">
        <v>113.2316</v>
      </c>
      <c r="I24" s="165">
        <v>8</v>
      </c>
      <c r="J24" s="13" t="s">
        <v>14</v>
      </c>
      <c r="K24" s="13">
        <v>22.558399999999999</v>
      </c>
      <c r="P24" s="165">
        <v>8</v>
      </c>
      <c r="Q24" s="2" t="s">
        <v>14</v>
      </c>
      <c r="R24" s="2">
        <v>76.014700000000005</v>
      </c>
      <c r="W24" s="165">
        <v>8</v>
      </c>
      <c r="X24" s="2" t="s">
        <v>14</v>
      </c>
      <c r="Y24" s="2">
        <v>224.60480000000001</v>
      </c>
    </row>
    <row r="25" spans="1:26">
      <c r="A25" s="12"/>
      <c r="B25" s="12"/>
      <c r="C25" s="165"/>
      <c r="D25" s="13" t="s">
        <v>15</v>
      </c>
      <c r="E25" s="13">
        <v>31.828800000000001</v>
      </c>
      <c r="I25" s="165"/>
      <c r="J25" s="13" t="s">
        <v>15</v>
      </c>
      <c r="K25" s="13">
        <v>26.465800000000002</v>
      </c>
      <c r="P25" s="165"/>
      <c r="Q25" s="2" t="s">
        <v>15</v>
      </c>
      <c r="R25" s="2">
        <v>9.8447999999999993</v>
      </c>
      <c r="W25" s="165"/>
      <c r="X25" s="2" t="s">
        <v>15</v>
      </c>
      <c r="Y25" s="2">
        <v>59.844900000000003</v>
      </c>
    </row>
    <row r="26" spans="1:26">
      <c r="A26" s="12"/>
      <c r="B26" s="12"/>
      <c r="C26" s="165"/>
      <c r="D26" s="13" t="s">
        <v>16</v>
      </c>
      <c r="E26" s="13">
        <v>3.5575000000000001</v>
      </c>
      <c r="F26" s="3">
        <f>E26</f>
        <v>3.5575000000000001</v>
      </c>
      <c r="I26" s="165"/>
      <c r="J26" s="13" t="s">
        <v>16</v>
      </c>
      <c r="K26" s="13">
        <v>0.85240000000000005</v>
      </c>
      <c r="L26" s="3">
        <f>K26</f>
        <v>0.85240000000000005</v>
      </c>
      <c r="P26" s="165"/>
      <c r="Q26" s="2" t="s">
        <v>16</v>
      </c>
      <c r="R26" s="2">
        <v>7.7213000000000003</v>
      </c>
      <c r="S26" s="3">
        <f>R26</f>
        <v>7.7213000000000003</v>
      </c>
      <c r="W26" s="165"/>
      <c r="X26" s="2" t="s">
        <v>16</v>
      </c>
      <c r="Y26" s="2">
        <v>3.7530999999999999</v>
      </c>
      <c r="Z26" s="3">
        <f>Y26</f>
        <v>3.7530999999999999</v>
      </c>
    </row>
    <row r="27" spans="1:26">
      <c r="A27" s="12"/>
      <c r="B27" s="12"/>
      <c r="C27" s="165">
        <v>9</v>
      </c>
      <c r="D27" s="13" t="s">
        <v>14</v>
      </c>
      <c r="E27" s="13">
        <v>115.4268</v>
      </c>
      <c r="I27" s="165">
        <v>9</v>
      </c>
      <c r="J27" s="13" t="s">
        <v>14</v>
      </c>
      <c r="K27" s="13">
        <v>88.988299999999995</v>
      </c>
      <c r="P27" s="165">
        <v>9</v>
      </c>
      <c r="Q27" s="2" t="s">
        <v>14</v>
      </c>
      <c r="R27" s="2">
        <v>184.24760000000001</v>
      </c>
      <c r="W27" s="165">
        <v>9</v>
      </c>
      <c r="X27" s="2" t="s">
        <v>14</v>
      </c>
      <c r="Y27" s="2">
        <v>223.5</v>
      </c>
    </row>
    <row r="28" spans="1:26">
      <c r="A28" s="12"/>
      <c r="B28" s="12"/>
      <c r="C28" s="165"/>
      <c r="D28" s="13" t="s">
        <v>15</v>
      </c>
      <c r="E28" s="13">
        <v>30.7624</v>
      </c>
      <c r="I28" s="165"/>
      <c r="J28" s="13" t="s">
        <v>15</v>
      </c>
      <c r="K28" s="13">
        <v>40.205500000000001</v>
      </c>
      <c r="P28" s="165"/>
      <c r="Q28" s="2" t="s">
        <v>15</v>
      </c>
      <c r="R28" s="2">
        <v>60.644100000000002</v>
      </c>
      <c r="W28" s="165"/>
      <c r="X28" s="2" t="s">
        <v>15</v>
      </c>
      <c r="Y28" s="2">
        <v>56.054900000000004</v>
      </c>
    </row>
    <row r="29" spans="1:26">
      <c r="A29" s="12"/>
      <c r="B29" s="12"/>
      <c r="C29" s="165"/>
      <c r="D29" s="13" t="s">
        <v>16</v>
      </c>
      <c r="E29" s="13">
        <v>3.7522000000000002</v>
      </c>
      <c r="F29" s="3">
        <f>E29</f>
        <v>3.7522000000000002</v>
      </c>
      <c r="I29" s="165"/>
      <c r="J29" s="13" t="s">
        <v>16</v>
      </c>
      <c r="K29" s="13">
        <v>2.2132999999999998</v>
      </c>
      <c r="L29" s="3">
        <f>K29</f>
        <v>2.2132999999999998</v>
      </c>
      <c r="P29" s="165"/>
      <c r="Q29" s="2" t="s">
        <v>16</v>
      </c>
      <c r="R29" s="2">
        <v>3.0381999999999998</v>
      </c>
      <c r="S29" s="3">
        <f>R29</f>
        <v>3.0381999999999998</v>
      </c>
      <c r="W29" s="165"/>
      <c r="X29" s="2" t="s">
        <v>16</v>
      </c>
      <c r="Y29" s="2">
        <v>3.9872000000000001</v>
      </c>
      <c r="Z29" s="3">
        <f>Y29</f>
        <v>3.9872000000000001</v>
      </c>
    </row>
    <row r="30" spans="1:26">
      <c r="A30" s="12"/>
      <c r="B30" s="12"/>
      <c r="C30" s="165">
        <v>10</v>
      </c>
      <c r="D30" s="13" t="s">
        <v>14</v>
      </c>
      <c r="E30" s="13">
        <v>115.4268</v>
      </c>
      <c r="I30" s="165">
        <v>10</v>
      </c>
      <c r="J30" s="13" t="s">
        <v>14</v>
      </c>
      <c r="K30" s="13">
        <v>55.471499999999999</v>
      </c>
      <c r="P30" s="165">
        <v>10</v>
      </c>
      <c r="Q30" s="2" t="s">
        <v>14</v>
      </c>
      <c r="R30" s="2">
        <v>234.70650000000001</v>
      </c>
      <c r="W30" s="165">
        <v>10</v>
      </c>
      <c r="X30" s="2" t="s">
        <v>14</v>
      </c>
      <c r="Y30" s="2">
        <v>53.571100000000001</v>
      </c>
    </row>
    <row r="31" spans="1:26">
      <c r="A31" s="12"/>
      <c r="B31" s="12"/>
      <c r="C31" s="165"/>
      <c r="D31" s="13" t="s">
        <v>15</v>
      </c>
      <c r="E31" s="13">
        <v>30.7624</v>
      </c>
      <c r="I31" s="165"/>
      <c r="J31" s="13" t="s">
        <v>15</v>
      </c>
      <c r="K31" s="13">
        <v>14.2827</v>
      </c>
      <c r="P31" s="165"/>
      <c r="Q31" s="2" t="s">
        <v>15</v>
      </c>
      <c r="R31" s="2">
        <v>80.501099999999994</v>
      </c>
      <c r="W31" s="165"/>
      <c r="X31" s="2" t="s">
        <v>15</v>
      </c>
      <c r="Y31" s="2">
        <v>7.2100999999999997</v>
      </c>
    </row>
    <row r="32" spans="1:26">
      <c r="A32" s="12"/>
      <c r="B32" s="12"/>
      <c r="C32" s="165"/>
      <c r="D32" s="13" t="s">
        <v>16</v>
      </c>
      <c r="E32" s="13">
        <v>3.7522000000000002</v>
      </c>
      <c r="F32" s="3">
        <f>E32</f>
        <v>3.7522000000000002</v>
      </c>
      <c r="I32" s="165"/>
      <c r="J32" s="13" t="s">
        <v>16</v>
      </c>
      <c r="K32" s="13">
        <v>3.8837999999999999</v>
      </c>
      <c r="L32" s="3">
        <f>K32</f>
        <v>3.8837999999999999</v>
      </c>
      <c r="P32" s="165"/>
      <c r="Q32" s="2" t="s">
        <v>16</v>
      </c>
      <c r="R32" s="2">
        <v>2.9156</v>
      </c>
      <c r="S32" s="3">
        <f>R32</f>
        <v>2.9156</v>
      </c>
      <c r="W32" s="165"/>
      <c r="X32" s="2" t="s">
        <v>16</v>
      </c>
      <c r="Y32" s="2">
        <v>7.4301000000000004</v>
      </c>
      <c r="Z32" s="3">
        <f>Y32</f>
        <v>7.4301000000000004</v>
      </c>
    </row>
    <row r="33" spans="1:26">
      <c r="A33" s="12"/>
      <c r="B33" s="12"/>
      <c r="C33" s="165">
        <v>11</v>
      </c>
      <c r="D33" s="13" t="s">
        <v>14</v>
      </c>
      <c r="E33" s="13">
        <v>115.4268</v>
      </c>
      <c r="I33" s="165">
        <v>11</v>
      </c>
      <c r="J33" s="13" t="s">
        <v>14</v>
      </c>
      <c r="K33" s="13">
        <v>79.340500000000006</v>
      </c>
      <c r="P33" s="165">
        <v>11</v>
      </c>
      <c r="Q33" s="2" t="s">
        <v>14</v>
      </c>
      <c r="R33" s="2">
        <v>234.58199999999999</v>
      </c>
      <c r="W33" s="165">
        <v>11</v>
      </c>
      <c r="X33" s="2" t="s">
        <v>14</v>
      </c>
      <c r="Y33" s="2">
        <v>253.49109999999999</v>
      </c>
    </row>
    <row r="34" spans="1:26">
      <c r="A34" s="12"/>
      <c r="B34" s="12"/>
      <c r="C34" s="165"/>
      <c r="D34" s="13" t="s">
        <v>15</v>
      </c>
      <c r="E34" s="13">
        <v>30.7624</v>
      </c>
      <c r="I34" s="165"/>
      <c r="J34" s="13" t="s">
        <v>15</v>
      </c>
      <c r="K34" s="13">
        <v>31.408999999999999</v>
      </c>
      <c r="P34" s="165"/>
      <c r="Q34" s="2" t="s">
        <v>15</v>
      </c>
      <c r="R34" s="2">
        <v>25.474</v>
      </c>
      <c r="W34" s="165"/>
      <c r="X34" s="2" t="s">
        <v>15</v>
      </c>
      <c r="Y34" s="2">
        <v>72.725300000000004</v>
      </c>
    </row>
    <row r="35" spans="1:26">
      <c r="A35" s="12"/>
      <c r="B35" s="12"/>
      <c r="C35" s="165"/>
      <c r="D35" s="13" t="s">
        <v>16</v>
      </c>
      <c r="E35" s="13">
        <v>3.7522000000000002</v>
      </c>
      <c r="F35" s="3">
        <f>E35</f>
        <v>3.7522000000000002</v>
      </c>
      <c r="I35" s="165"/>
      <c r="J35" s="13" t="s">
        <v>16</v>
      </c>
      <c r="K35" s="13">
        <v>2.5259999999999998</v>
      </c>
      <c r="L35" s="3">
        <f>K35</f>
        <v>2.5259999999999998</v>
      </c>
      <c r="P35" s="165"/>
      <c r="Q35" s="2" t="s">
        <v>16</v>
      </c>
      <c r="R35" s="2">
        <v>9.2087000000000003</v>
      </c>
      <c r="S35" s="3">
        <f>R35</f>
        <v>9.2087000000000003</v>
      </c>
      <c r="W35" s="165"/>
      <c r="X35" s="2" t="s">
        <v>16</v>
      </c>
      <c r="Y35" s="2">
        <v>3.4855999999999998</v>
      </c>
      <c r="Z35" s="3">
        <f>Y35</f>
        <v>3.4855999999999998</v>
      </c>
    </row>
    <row r="36" spans="1:26">
      <c r="A36" s="12"/>
      <c r="B36" s="12"/>
      <c r="C36" s="165">
        <v>12</v>
      </c>
      <c r="D36" s="13" t="s">
        <v>14</v>
      </c>
      <c r="E36" s="13">
        <v>110.2003</v>
      </c>
      <c r="I36" s="165">
        <v>12</v>
      </c>
      <c r="J36" s="13" t="s">
        <v>14</v>
      </c>
      <c r="K36" s="13">
        <v>16.764199999999999</v>
      </c>
      <c r="P36" s="165">
        <v>12</v>
      </c>
      <c r="Q36" s="2" t="s">
        <v>14</v>
      </c>
      <c r="R36" s="2">
        <v>127.04940000000001</v>
      </c>
      <c r="W36" s="165">
        <v>12</v>
      </c>
      <c r="X36" s="2" t="s">
        <v>14</v>
      </c>
      <c r="Y36" s="2">
        <v>204.06899999999999</v>
      </c>
    </row>
    <row r="37" spans="1:26">
      <c r="A37" s="12"/>
      <c r="B37" s="12"/>
      <c r="C37" s="165"/>
      <c r="D37" s="13" t="s">
        <v>15</v>
      </c>
      <c r="E37" s="13">
        <v>13.9313</v>
      </c>
      <c r="I37" s="165"/>
      <c r="J37" s="13" t="s">
        <v>15</v>
      </c>
      <c r="K37" s="13">
        <v>7.2045000000000003</v>
      </c>
      <c r="P37" s="165"/>
      <c r="Q37" s="2" t="s">
        <v>15</v>
      </c>
      <c r="R37" s="2">
        <v>15.391500000000001</v>
      </c>
      <c r="W37" s="165"/>
      <c r="X37" s="2" t="s">
        <v>15</v>
      </c>
      <c r="Y37" s="2">
        <v>44.499899999999997</v>
      </c>
    </row>
    <row r="38" spans="1:26">
      <c r="A38" s="12"/>
      <c r="B38" s="12"/>
      <c r="C38" s="165"/>
      <c r="D38" s="13" t="s">
        <v>16</v>
      </c>
      <c r="E38" s="13">
        <v>7.9103000000000003</v>
      </c>
      <c r="F38" s="3">
        <f>E38</f>
        <v>7.9103000000000003</v>
      </c>
      <c r="I38" s="165"/>
      <c r="J38" s="13" t="s">
        <v>16</v>
      </c>
      <c r="K38" s="13">
        <v>2.3269000000000002</v>
      </c>
      <c r="L38" s="3">
        <f>K38</f>
        <v>2.3269000000000002</v>
      </c>
      <c r="P38" s="165"/>
      <c r="Q38" s="2" t="s">
        <v>16</v>
      </c>
      <c r="R38" s="2">
        <v>8.2545000000000002</v>
      </c>
      <c r="S38" s="3">
        <f>R38</f>
        <v>8.2545000000000002</v>
      </c>
      <c r="W38" s="165"/>
      <c r="X38" s="2" t="s">
        <v>16</v>
      </c>
      <c r="Y38" s="2">
        <v>4.5857999999999999</v>
      </c>
      <c r="Z38" s="3">
        <f>Y38</f>
        <v>4.5857999999999999</v>
      </c>
    </row>
    <row r="39" spans="1:26">
      <c r="A39" s="12"/>
      <c r="B39" s="12"/>
      <c r="C39" s="165">
        <v>13</v>
      </c>
      <c r="D39" s="13" t="s">
        <v>14</v>
      </c>
      <c r="E39" s="13">
        <v>116.70910000000001</v>
      </c>
      <c r="I39" s="165">
        <v>13</v>
      </c>
      <c r="J39" s="13" t="s">
        <v>14</v>
      </c>
      <c r="K39" s="13">
        <v>5.7984999999999998</v>
      </c>
      <c r="P39" s="165">
        <v>13</v>
      </c>
      <c r="Q39" s="2" t="s">
        <v>14</v>
      </c>
      <c r="R39" s="2">
        <v>237.30080000000001</v>
      </c>
      <c r="W39" s="165">
        <v>13</v>
      </c>
      <c r="X39" s="2" t="s">
        <v>14</v>
      </c>
      <c r="Y39" s="2">
        <v>51.247700000000002</v>
      </c>
    </row>
    <row r="40" spans="1:26">
      <c r="A40" s="12"/>
      <c r="B40" s="12"/>
      <c r="C40" s="165"/>
      <c r="D40" s="13" t="s">
        <v>15</v>
      </c>
      <c r="E40" s="13">
        <v>33.5321</v>
      </c>
      <c r="I40" s="165"/>
      <c r="J40" s="13" t="s">
        <v>15</v>
      </c>
      <c r="K40" s="13">
        <v>4.9212999999999996</v>
      </c>
      <c r="P40" s="165"/>
      <c r="Q40" s="2" t="s">
        <v>15</v>
      </c>
      <c r="R40" s="2">
        <v>55.832799999999999</v>
      </c>
      <c r="W40" s="165"/>
      <c r="X40" s="2" t="s">
        <v>15</v>
      </c>
      <c r="Y40" s="2">
        <v>9.6268999999999991</v>
      </c>
    </row>
    <row r="41" spans="1:26">
      <c r="A41" s="12"/>
      <c r="B41" s="12"/>
      <c r="C41" s="165"/>
      <c r="D41" s="13" t="s">
        <v>16</v>
      </c>
      <c r="E41" s="13">
        <v>3.4805000000000001</v>
      </c>
      <c r="F41" s="3">
        <f>E41</f>
        <v>3.4805000000000001</v>
      </c>
      <c r="I41" s="165"/>
      <c r="J41" s="13" t="s">
        <v>16</v>
      </c>
      <c r="K41" s="13">
        <v>1.1781999999999999</v>
      </c>
      <c r="L41" s="3">
        <f>K41</f>
        <v>1.1781999999999999</v>
      </c>
      <c r="P41" s="165"/>
      <c r="Q41" s="2" t="s">
        <v>16</v>
      </c>
      <c r="R41" s="2">
        <v>4.2502000000000004</v>
      </c>
      <c r="S41" s="3">
        <f>R41</f>
        <v>4.2502000000000004</v>
      </c>
      <c r="W41" s="165"/>
      <c r="X41" s="2" t="s">
        <v>16</v>
      </c>
      <c r="Y41" s="2">
        <v>5.3234000000000004</v>
      </c>
      <c r="Z41" s="3">
        <f>Y41</f>
        <v>5.3234000000000004</v>
      </c>
    </row>
    <row r="42" spans="1:26">
      <c r="A42" s="12"/>
      <c r="B42" s="12"/>
      <c r="C42" s="165">
        <v>14</v>
      </c>
      <c r="D42" s="13" t="s">
        <v>14</v>
      </c>
      <c r="E42" s="13">
        <v>150.99289999999999</v>
      </c>
      <c r="I42" s="165">
        <v>14</v>
      </c>
      <c r="J42" s="13" t="s">
        <v>14</v>
      </c>
      <c r="K42" s="13">
        <v>60.959400000000002</v>
      </c>
      <c r="P42" s="165">
        <v>14</v>
      </c>
      <c r="Q42" s="2" t="s">
        <v>14</v>
      </c>
      <c r="R42" s="2">
        <v>242.18340000000001</v>
      </c>
      <c r="W42" s="165">
        <v>14</v>
      </c>
      <c r="X42" s="2" t="s">
        <v>14</v>
      </c>
      <c r="Y42" s="2">
        <v>41.964500000000001</v>
      </c>
    </row>
    <row r="43" spans="1:26">
      <c r="A43" s="12"/>
      <c r="B43" s="12"/>
      <c r="C43" s="165"/>
      <c r="D43" s="13" t="s">
        <v>15</v>
      </c>
      <c r="E43" s="13">
        <v>38.668700000000001</v>
      </c>
      <c r="I43" s="165"/>
      <c r="J43" s="13" t="s">
        <v>15</v>
      </c>
      <c r="K43" s="13">
        <v>23.686699999999998</v>
      </c>
      <c r="P43" s="165"/>
      <c r="Q43" s="2" t="s">
        <v>15</v>
      </c>
      <c r="R43" s="2">
        <v>49.980200000000004</v>
      </c>
      <c r="W43" s="165"/>
      <c r="X43" s="2" t="s">
        <v>15</v>
      </c>
      <c r="Y43" s="2">
        <v>7.5750999999999999</v>
      </c>
    </row>
    <row r="44" spans="1:26">
      <c r="A44" s="12"/>
      <c r="B44" s="12"/>
      <c r="C44" s="165"/>
      <c r="D44" s="13" t="s">
        <v>16</v>
      </c>
      <c r="E44" s="13">
        <v>3.9047999999999998</v>
      </c>
      <c r="F44" s="3">
        <f>E44</f>
        <v>3.9047999999999998</v>
      </c>
      <c r="I44" s="165"/>
      <c r="J44" s="13" t="s">
        <v>16</v>
      </c>
      <c r="K44" s="13">
        <v>2.5735999999999999</v>
      </c>
      <c r="L44" s="3">
        <f>K44</f>
        <v>2.5735999999999999</v>
      </c>
      <c r="P44" s="165"/>
      <c r="Q44" s="2" t="s">
        <v>16</v>
      </c>
      <c r="R44" s="2">
        <v>4.8456000000000001</v>
      </c>
      <c r="S44" s="3">
        <f>R44</f>
        <v>4.8456000000000001</v>
      </c>
      <c r="W44" s="165"/>
      <c r="X44" s="2" t="s">
        <v>16</v>
      </c>
      <c r="Y44" s="2">
        <v>5.5397999999999996</v>
      </c>
      <c r="Z44" s="3">
        <f>Y44</f>
        <v>5.5397999999999996</v>
      </c>
    </row>
    <row r="45" spans="1:26">
      <c r="A45" s="12"/>
      <c r="B45" s="12"/>
      <c r="C45" s="165">
        <v>15</v>
      </c>
      <c r="D45" s="13" t="s">
        <v>14</v>
      </c>
      <c r="E45" s="13">
        <v>131.11709999999999</v>
      </c>
      <c r="I45" s="165">
        <v>15</v>
      </c>
      <c r="J45" s="13" t="s">
        <v>14</v>
      </c>
      <c r="K45" s="13">
        <v>113.6434</v>
      </c>
      <c r="P45" s="165">
        <v>15</v>
      </c>
      <c r="Q45" s="9" t="s">
        <v>14</v>
      </c>
      <c r="R45" s="2">
        <v>238.4898</v>
      </c>
      <c r="W45" s="165">
        <v>15</v>
      </c>
      <c r="X45" s="2" t="s">
        <v>14</v>
      </c>
      <c r="Y45" s="2">
        <v>43.680100000000003</v>
      </c>
    </row>
    <row r="46" spans="1:26">
      <c r="A46" s="12"/>
      <c r="B46" s="12"/>
      <c r="C46" s="165"/>
      <c r="D46" s="13" t="s">
        <v>15</v>
      </c>
      <c r="E46" s="13">
        <v>36.067300000000003</v>
      </c>
      <c r="I46" s="165"/>
      <c r="J46" s="13" t="s">
        <v>15</v>
      </c>
      <c r="K46" s="13">
        <v>35.209200000000003</v>
      </c>
      <c r="P46" s="165"/>
      <c r="Q46" s="2" t="s">
        <v>15</v>
      </c>
      <c r="R46" s="2">
        <v>82.800600000000003</v>
      </c>
      <c r="W46" s="165"/>
      <c r="X46" s="2" t="s">
        <v>15</v>
      </c>
      <c r="Y46" s="2">
        <v>13.916700000000001</v>
      </c>
    </row>
    <row r="47" spans="1:26">
      <c r="A47" s="12"/>
      <c r="B47" s="12"/>
      <c r="C47" s="165"/>
      <c r="D47" s="13" t="s">
        <v>16</v>
      </c>
      <c r="E47" s="13">
        <v>3.6353</v>
      </c>
      <c r="F47" s="3">
        <f>E47</f>
        <v>3.6353</v>
      </c>
      <c r="I47" s="165"/>
      <c r="J47" s="13" t="s">
        <v>16</v>
      </c>
      <c r="K47" s="13">
        <v>3.2277</v>
      </c>
      <c r="L47" s="3">
        <f>K47</f>
        <v>3.2277</v>
      </c>
      <c r="P47" s="165"/>
      <c r="Q47" s="2" t="s">
        <v>16</v>
      </c>
      <c r="R47" s="2">
        <v>2.8803000000000001</v>
      </c>
      <c r="S47" s="3">
        <f>R47</f>
        <v>2.8803000000000001</v>
      </c>
      <c r="W47" s="165"/>
      <c r="X47" s="2" t="s">
        <v>16</v>
      </c>
      <c r="Y47" s="2">
        <v>3.1387</v>
      </c>
      <c r="Z47" s="3">
        <f>Y47</f>
        <v>3.1387</v>
      </c>
    </row>
    <row r="48" spans="1:26">
      <c r="A48" s="12"/>
      <c r="B48" s="12"/>
      <c r="C48" s="165">
        <v>16</v>
      </c>
      <c r="D48" s="13" t="s">
        <v>14</v>
      </c>
      <c r="E48" s="13">
        <v>101.2807</v>
      </c>
      <c r="I48" s="165">
        <v>16</v>
      </c>
      <c r="J48" s="13" t="s">
        <v>14</v>
      </c>
      <c r="K48" s="13">
        <v>110.47410000000001</v>
      </c>
      <c r="P48" s="165">
        <v>16</v>
      </c>
      <c r="Q48" s="2" t="s">
        <v>14</v>
      </c>
      <c r="R48" s="2">
        <v>210.34690000000001</v>
      </c>
    </row>
    <row r="49" spans="1:26">
      <c r="A49" s="12"/>
      <c r="B49" s="12"/>
      <c r="C49" s="165"/>
      <c r="D49" s="13" t="s">
        <v>15</v>
      </c>
      <c r="E49" s="13">
        <v>23.310300000000002</v>
      </c>
      <c r="I49" s="165"/>
      <c r="J49" s="13" t="s">
        <v>15</v>
      </c>
      <c r="K49" s="13">
        <v>43.479500000000002</v>
      </c>
      <c r="P49" s="165"/>
      <c r="Q49" s="2" t="s">
        <v>15</v>
      </c>
      <c r="R49" s="2">
        <v>39.584699999999998</v>
      </c>
      <c r="X49" s="10" t="s">
        <v>11</v>
      </c>
      <c r="Y49" s="10"/>
      <c r="Z49" s="10">
        <f>AVERAGE(Z3:Z47)</f>
        <v>4.6577999999999999</v>
      </c>
    </row>
    <row r="50" spans="1:26">
      <c r="A50" s="12"/>
      <c r="B50" s="12"/>
      <c r="C50" s="165"/>
      <c r="D50" s="13" t="s">
        <v>16</v>
      </c>
      <c r="E50" s="13">
        <v>4.3449</v>
      </c>
      <c r="F50" s="3">
        <f>E50</f>
        <v>4.3449</v>
      </c>
      <c r="I50" s="165"/>
      <c r="J50" s="13" t="s">
        <v>16</v>
      </c>
      <c r="K50" s="13">
        <v>2.5407999999999999</v>
      </c>
      <c r="L50" s="3">
        <f>K50</f>
        <v>2.5407999999999999</v>
      </c>
      <c r="P50" s="165"/>
      <c r="Q50" s="2" t="s">
        <v>16</v>
      </c>
      <c r="R50" s="2">
        <v>5.3137999999999996</v>
      </c>
      <c r="S50" s="3">
        <f>R50</f>
        <v>5.3137999999999996</v>
      </c>
      <c r="X50" s="10" t="s">
        <v>26</v>
      </c>
      <c r="Y50" s="10"/>
      <c r="Z50" s="11">
        <f>STDEV(Z3:Z47)/SQRT(15)</f>
        <v>0.49525326757894206</v>
      </c>
    </row>
    <row r="51" spans="1:26">
      <c r="A51" s="12"/>
      <c r="B51" s="12"/>
      <c r="C51" s="165">
        <v>17</v>
      </c>
      <c r="D51" s="13" t="s">
        <v>14</v>
      </c>
      <c r="E51" s="13">
        <v>104.13460000000001</v>
      </c>
      <c r="I51" s="165">
        <v>17</v>
      </c>
      <c r="J51" s="13" t="s">
        <v>14</v>
      </c>
      <c r="K51" s="13">
        <v>67.534499999999994</v>
      </c>
      <c r="P51" s="165">
        <v>17</v>
      </c>
      <c r="Q51" s="2" t="s">
        <v>14</v>
      </c>
      <c r="R51" s="2">
        <v>181.2842</v>
      </c>
    </row>
    <row r="52" spans="1:26">
      <c r="A52" s="12"/>
      <c r="B52" s="12"/>
      <c r="C52" s="165"/>
      <c r="D52" s="13" t="s">
        <v>15</v>
      </c>
      <c r="E52" s="13">
        <v>14.758900000000001</v>
      </c>
      <c r="I52" s="165"/>
      <c r="J52" s="13" t="s">
        <v>15</v>
      </c>
      <c r="K52" s="13">
        <v>45.3613</v>
      </c>
      <c r="P52" s="165"/>
      <c r="Q52" s="2" t="s">
        <v>15</v>
      </c>
      <c r="R52" s="2">
        <v>72.881100000000004</v>
      </c>
    </row>
    <row r="53" spans="1:26">
      <c r="A53" s="12"/>
      <c r="B53" s="12"/>
      <c r="C53" s="165"/>
      <c r="D53" s="13" t="s">
        <v>16</v>
      </c>
      <c r="E53" s="13">
        <v>7.0556999999999999</v>
      </c>
      <c r="F53" s="3">
        <f>E53</f>
        <v>7.0556999999999999</v>
      </c>
      <c r="I53" s="165"/>
      <c r="J53" s="13" t="s">
        <v>16</v>
      </c>
      <c r="K53" s="13">
        <v>1.4887999999999999</v>
      </c>
      <c r="L53" s="3">
        <f>K53</f>
        <v>1.4887999999999999</v>
      </c>
      <c r="P53" s="165"/>
      <c r="Q53" s="2" t="s">
        <v>16</v>
      </c>
      <c r="R53" s="2">
        <v>2.4874000000000001</v>
      </c>
      <c r="S53" s="3">
        <f>R53</f>
        <v>2.4874000000000001</v>
      </c>
      <c r="Z53" s="3"/>
    </row>
    <row r="54" spans="1:26">
      <c r="A54" s="12"/>
      <c r="B54" s="12"/>
      <c r="C54" s="165">
        <v>18</v>
      </c>
      <c r="D54" s="13" t="s">
        <v>14</v>
      </c>
      <c r="E54" s="13">
        <v>162.57140000000001</v>
      </c>
      <c r="I54" s="165">
        <v>18</v>
      </c>
      <c r="J54" s="13" t="s">
        <v>14</v>
      </c>
      <c r="K54" s="13">
        <v>58.970300000000002</v>
      </c>
      <c r="P54" s="165">
        <v>18</v>
      </c>
      <c r="Q54" s="2" t="s">
        <v>14</v>
      </c>
      <c r="R54" s="2">
        <v>174.44540000000001</v>
      </c>
    </row>
    <row r="55" spans="1:26">
      <c r="A55" s="12"/>
      <c r="B55" s="12"/>
      <c r="C55" s="165"/>
      <c r="D55" s="13" t="s">
        <v>15</v>
      </c>
      <c r="E55" s="13">
        <v>37.055399999999999</v>
      </c>
      <c r="I55" s="165"/>
      <c r="J55" s="13" t="s">
        <v>15</v>
      </c>
      <c r="K55" s="13">
        <v>23.200099999999999</v>
      </c>
      <c r="P55" s="165"/>
      <c r="Q55" s="2" t="s">
        <v>15</v>
      </c>
      <c r="R55" s="2">
        <v>71.726100000000002</v>
      </c>
    </row>
    <row r="56" spans="1:26">
      <c r="A56" s="12"/>
      <c r="B56" s="12"/>
      <c r="C56" s="165"/>
      <c r="D56" s="13" t="s">
        <v>16</v>
      </c>
      <c r="E56" s="13">
        <v>4.3872999999999998</v>
      </c>
      <c r="F56" s="3">
        <f>E56</f>
        <v>4.3872999999999998</v>
      </c>
      <c r="I56" s="165"/>
      <c r="J56" s="13" t="s">
        <v>16</v>
      </c>
      <c r="K56" s="13">
        <v>2.5417999999999998</v>
      </c>
      <c r="L56" s="3">
        <f>K56</f>
        <v>2.5417999999999998</v>
      </c>
      <c r="P56" s="165"/>
      <c r="Q56" s="2" t="s">
        <v>16</v>
      </c>
      <c r="R56" s="2">
        <v>2.4321000000000002</v>
      </c>
      <c r="S56" s="3">
        <f>R56</f>
        <v>2.4321000000000002</v>
      </c>
      <c r="Z56" s="3"/>
    </row>
    <row r="57" spans="1:26">
      <c r="A57" s="12"/>
      <c r="B57" s="12"/>
      <c r="C57" s="165">
        <v>19</v>
      </c>
      <c r="D57" s="13" t="s">
        <v>14</v>
      </c>
      <c r="E57" s="13">
        <v>73.347899999999996</v>
      </c>
      <c r="I57" s="165">
        <v>19</v>
      </c>
      <c r="J57" s="13" t="s">
        <v>14</v>
      </c>
      <c r="K57" s="13">
        <v>81.744900000000001</v>
      </c>
      <c r="P57" s="165">
        <v>19</v>
      </c>
      <c r="Q57" s="2" t="s">
        <v>14</v>
      </c>
      <c r="R57" s="2">
        <v>142.6677</v>
      </c>
    </row>
    <row r="58" spans="1:26">
      <c r="A58" s="12"/>
      <c r="B58" s="12"/>
      <c r="C58" s="165"/>
      <c r="D58" s="13" t="s">
        <v>15</v>
      </c>
      <c r="E58" s="13">
        <v>15.531700000000001</v>
      </c>
      <c r="I58" s="165"/>
      <c r="J58" s="13" t="s">
        <v>15</v>
      </c>
      <c r="K58" s="13">
        <v>33.789499999999997</v>
      </c>
      <c r="P58" s="165"/>
      <c r="Q58" s="2" t="s">
        <v>15</v>
      </c>
      <c r="R58" s="2">
        <v>39.096499999999999</v>
      </c>
    </row>
    <row r="59" spans="1:26">
      <c r="A59" s="12"/>
      <c r="B59" s="12"/>
      <c r="C59" s="165"/>
      <c r="D59" s="13" t="s">
        <v>16</v>
      </c>
      <c r="E59" s="13">
        <v>4.7225000000000001</v>
      </c>
      <c r="F59" s="3">
        <f>E59</f>
        <v>4.7225000000000001</v>
      </c>
      <c r="I59" s="165"/>
      <c r="J59" s="13" t="s">
        <v>16</v>
      </c>
      <c r="K59" s="13">
        <v>2.4192</v>
      </c>
      <c r="L59" s="3">
        <f>K59</f>
        <v>2.4192</v>
      </c>
      <c r="P59" s="165"/>
      <c r="Q59" s="2" t="s">
        <v>16</v>
      </c>
      <c r="R59" s="2">
        <v>3.6490999999999998</v>
      </c>
      <c r="S59" s="3">
        <f>R59</f>
        <v>3.6490999999999998</v>
      </c>
      <c r="Z59" s="3"/>
    </row>
    <row r="60" spans="1:26">
      <c r="A60" s="12"/>
      <c r="B60" s="12"/>
      <c r="C60" s="165">
        <v>20</v>
      </c>
      <c r="D60" s="13" t="s">
        <v>14</v>
      </c>
      <c r="E60" s="13">
        <v>38.421100000000003</v>
      </c>
      <c r="I60" s="165">
        <v>20</v>
      </c>
      <c r="J60" s="13" t="s">
        <v>14</v>
      </c>
      <c r="K60" s="13">
        <v>77.426199999999994</v>
      </c>
      <c r="P60" s="165">
        <v>20</v>
      </c>
      <c r="Q60" s="2" t="s">
        <v>14</v>
      </c>
      <c r="R60" s="2">
        <v>186.22110000000001</v>
      </c>
    </row>
    <row r="61" spans="1:26">
      <c r="A61" s="12"/>
      <c r="B61" s="12"/>
      <c r="C61" s="165"/>
      <c r="D61" s="13" t="s">
        <v>15</v>
      </c>
      <c r="E61" s="13">
        <v>8.9623000000000008</v>
      </c>
      <c r="I61" s="165"/>
      <c r="J61" s="13" t="s">
        <v>15</v>
      </c>
      <c r="K61" s="13">
        <v>25.1844</v>
      </c>
      <c r="P61" s="165"/>
      <c r="Q61" s="2" t="s">
        <v>15</v>
      </c>
      <c r="R61" s="2">
        <v>74.861000000000004</v>
      </c>
    </row>
    <row r="62" spans="1:26">
      <c r="A62" s="12"/>
      <c r="B62" s="12"/>
      <c r="C62" s="165"/>
      <c r="D62" s="13" t="s">
        <v>16</v>
      </c>
      <c r="E62" s="13">
        <v>4.2869999999999999</v>
      </c>
      <c r="F62" s="3">
        <f>E62</f>
        <v>4.2869999999999999</v>
      </c>
      <c r="I62" s="165"/>
      <c r="J62" s="13" t="s">
        <v>16</v>
      </c>
      <c r="K62" s="13">
        <v>3.0743999999999998</v>
      </c>
      <c r="L62" s="3">
        <f>K62</f>
        <v>3.0743999999999998</v>
      </c>
      <c r="P62" s="165"/>
      <c r="Q62" s="2" t="s">
        <v>16</v>
      </c>
      <c r="R62" s="2">
        <v>2.4876</v>
      </c>
      <c r="S62" s="3">
        <f>R62</f>
        <v>2.4876</v>
      </c>
      <c r="Z62" s="3"/>
    </row>
    <row r="63" spans="1:26">
      <c r="A63" s="12"/>
      <c r="B63" s="12"/>
      <c r="C63" s="165">
        <v>21</v>
      </c>
      <c r="D63" s="13" t="s">
        <v>14</v>
      </c>
      <c r="E63" s="13">
        <v>18.104600000000001</v>
      </c>
      <c r="I63" s="165">
        <v>21</v>
      </c>
      <c r="J63" s="13" t="s">
        <v>14</v>
      </c>
      <c r="K63" s="13">
        <v>81.466999999999999</v>
      </c>
      <c r="P63" s="165">
        <v>21</v>
      </c>
      <c r="Q63" s="2" t="s">
        <v>14</v>
      </c>
      <c r="R63" s="2">
        <v>207.03309999999999</v>
      </c>
    </row>
    <row r="64" spans="1:26">
      <c r="A64" s="12"/>
      <c r="B64" s="12"/>
      <c r="C64" s="165"/>
      <c r="D64" s="13" t="s">
        <v>15</v>
      </c>
      <c r="E64" s="13">
        <v>4.9020000000000001</v>
      </c>
      <c r="I64" s="165"/>
      <c r="J64" s="13" t="s">
        <v>15</v>
      </c>
      <c r="K64" s="13">
        <v>35.994999999999997</v>
      </c>
      <c r="P64" s="165"/>
      <c r="Q64" s="2" t="s">
        <v>15</v>
      </c>
      <c r="R64" s="2">
        <v>47.1036</v>
      </c>
    </row>
    <row r="65" spans="1:26">
      <c r="A65" s="12"/>
      <c r="B65" s="12"/>
      <c r="C65" s="165"/>
      <c r="D65" s="13" t="s">
        <v>16</v>
      </c>
      <c r="E65" s="13">
        <v>3.6932999999999998</v>
      </c>
      <c r="F65" s="3">
        <f>E65</f>
        <v>3.6932999999999998</v>
      </c>
      <c r="I65" s="165"/>
      <c r="J65" s="13" t="s">
        <v>16</v>
      </c>
      <c r="K65" s="13">
        <v>2.2633000000000001</v>
      </c>
      <c r="L65" s="3">
        <f>K65</f>
        <v>2.2633000000000001</v>
      </c>
      <c r="P65" s="165"/>
      <c r="Q65" s="2" t="s">
        <v>16</v>
      </c>
      <c r="R65" s="2">
        <v>4.3952999999999998</v>
      </c>
      <c r="S65" s="3">
        <f>R65</f>
        <v>4.3952999999999998</v>
      </c>
      <c r="Z65" s="3"/>
    </row>
    <row r="66" spans="1:26">
      <c r="A66" s="12"/>
      <c r="B66" s="12"/>
      <c r="C66" s="165">
        <v>22</v>
      </c>
      <c r="D66" s="13" t="s">
        <v>14</v>
      </c>
      <c r="E66" s="13">
        <v>57.031700000000001</v>
      </c>
      <c r="I66" s="165">
        <v>22</v>
      </c>
      <c r="J66" s="2" t="s">
        <v>14</v>
      </c>
      <c r="K66" s="2">
        <v>86.751199999999997</v>
      </c>
      <c r="P66" s="165">
        <v>22</v>
      </c>
      <c r="Q66" s="2" t="s">
        <v>14</v>
      </c>
      <c r="R66" s="2">
        <v>214.6926</v>
      </c>
    </row>
    <row r="67" spans="1:26">
      <c r="A67" s="12"/>
      <c r="B67" s="12"/>
      <c r="C67" s="165"/>
      <c r="D67" s="13" t="s">
        <v>15</v>
      </c>
      <c r="E67" s="13">
        <v>15.95</v>
      </c>
      <c r="I67" s="165"/>
      <c r="J67" s="2" t="s">
        <v>15</v>
      </c>
      <c r="K67" s="2">
        <v>15.8672</v>
      </c>
      <c r="P67" s="165"/>
      <c r="Q67" s="2" t="s">
        <v>15</v>
      </c>
      <c r="R67" s="2">
        <v>60.352499999999999</v>
      </c>
    </row>
    <row r="68" spans="1:26">
      <c r="A68" s="12"/>
      <c r="B68" s="12"/>
      <c r="C68" s="165"/>
      <c r="D68" s="13" t="s">
        <v>16</v>
      </c>
      <c r="E68" s="13">
        <v>3.5756999999999999</v>
      </c>
      <c r="F68" s="3">
        <f>E68</f>
        <v>3.5756999999999999</v>
      </c>
      <c r="I68" s="165"/>
      <c r="J68" s="2" t="s">
        <v>16</v>
      </c>
      <c r="K68" s="2">
        <v>5.4672999999999998</v>
      </c>
      <c r="L68" s="3">
        <f>K68</f>
        <v>5.4672999999999998</v>
      </c>
      <c r="P68" s="165"/>
      <c r="Q68" s="2" t="s">
        <v>16</v>
      </c>
      <c r="R68" s="2">
        <v>3.5573000000000001</v>
      </c>
      <c r="S68" s="3">
        <f>R68</f>
        <v>3.5573000000000001</v>
      </c>
      <c r="Z68" s="3"/>
    </row>
    <row r="69" spans="1:26">
      <c r="A69" s="12"/>
      <c r="B69" s="12"/>
      <c r="C69" s="165">
        <v>23</v>
      </c>
      <c r="D69" s="13" t="s">
        <v>14</v>
      </c>
      <c r="E69" s="13">
        <v>97.491799999999998</v>
      </c>
      <c r="I69" s="165">
        <v>23</v>
      </c>
      <c r="J69" s="2" t="s">
        <v>14</v>
      </c>
      <c r="K69" s="2">
        <v>158.77629999999999</v>
      </c>
      <c r="P69" s="165">
        <v>23</v>
      </c>
      <c r="Q69" s="2" t="s">
        <v>14</v>
      </c>
      <c r="R69" s="2">
        <v>83.775999999999996</v>
      </c>
    </row>
    <row r="70" spans="1:26">
      <c r="A70" s="12"/>
      <c r="B70" s="12"/>
      <c r="C70" s="165"/>
      <c r="D70" s="13" t="s">
        <v>15</v>
      </c>
      <c r="E70" s="13">
        <v>37.124899999999997</v>
      </c>
      <c r="I70" s="165"/>
      <c r="J70" s="2" t="s">
        <v>15</v>
      </c>
      <c r="K70" s="2">
        <v>73.567300000000003</v>
      </c>
      <c r="P70" s="165"/>
      <c r="Q70" s="2" t="s">
        <v>15</v>
      </c>
      <c r="R70" s="2">
        <v>12.631399999999999</v>
      </c>
    </row>
    <row r="71" spans="1:26">
      <c r="A71" s="12"/>
      <c r="B71" s="12"/>
      <c r="C71" s="165"/>
      <c r="D71" s="13" t="s">
        <v>16</v>
      </c>
      <c r="E71" s="13">
        <v>2.6259999999999999</v>
      </c>
      <c r="F71" s="3">
        <f>E71</f>
        <v>2.6259999999999999</v>
      </c>
      <c r="I71" s="165"/>
      <c r="J71" s="2" t="s">
        <v>16</v>
      </c>
      <c r="K71" s="2">
        <v>2.1581999999999999</v>
      </c>
      <c r="L71" s="3">
        <f>K71</f>
        <v>2.1581999999999999</v>
      </c>
      <c r="P71" s="165"/>
      <c r="Q71" s="2" t="s">
        <v>16</v>
      </c>
      <c r="R71" s="2">
        <v>6.6322999999999999</v>
      </c>
      <c r="S71" s="3">
        <f>R71</f>
        <v>6.6322999999999999</v>
      </c>
      <c r="Z71" s="3"/>
    </row>
    <row r="72" spans="1:26">
      <c r="A72" s="12"/>
      <c r="B72" s="12"/>
      <c r="C72" s="165">
        <v>24</v>
      </c>
      <c r="D72" s="13" t="s">
        <v>14</v>
      </c>
      <c r="E72" s="13">
        <v>105.0939</v>
      </c>
      <c r="I72" s="165">
        <v>24</v>
      </c>
      <c r="J72" s="2" t="s">
        <v>14</v>
      </c>
      <c r="K72" s="2">
        <v>81.132599999999996</v>
      </c>
      <c r="P72" s="165">
        <v>24</v>
      </c>
      <c r="Q72" s="2" t="s">
        <v>14</v>
      </c>
      <c r="R72" s="2">
        <v>227.27529999999999</v>
      </c>
    </row>
    <row r="73" spans="1:26">
      <c r="A73" s="12"/>
      <c r="B73" s="12"/>
      <c r="C73" s="165"/>
      <c r="D73" s="13" t="s">
        <v>15</v>
      </c>
      <c r="E73" s="13">
        <v>31.522200000000002</v>
      </c>
      <c r="I73" s="165"/>
      <c r="J73" s="2" t="s">
        <v>15</v>
      </c>
      <c r="K73" s="2">
        <v>18.0748</v>
      </c>
      <c r="P73" s="165"/>
      <c r="Q73" s="2" t="s">
        <v>15</v>
      </c>
      <c r="R73" s="2">
        <v>63.880200000000002</v>
      </c>
    </row>
    <row r="74" spans="1:26">
      <c r="A74" s="12"/>
      <c r="B74" s="12"/>
      <c r="C74" s="165"/>
      <c r="D74" s="13" t="s">
        <v>16</v>
      </c>
      <c r="E74" s="13">
        <v>3.3340000000000001</v>
      </c>
      <c r="F74" s="3">
        <f>E74</f>
        <v>3.3340000000000001</v>
      </c>
      <c r="I74" s="165"/>
      <c r="J74" s="2" t="s">
        <v>16</v>
      </c>
      <c r="K74" s="2">
        <v>4.4886999999999997</v>
      </c>
      <c r="L74" s="3">
        <f>K74</f>
        <v>4.4886999999999997</v>
      </c>
      <c r="P74" s="165"/>
      <c r="Q74" s="2" t="s">
        <v>16</v>
      </c>
      <c r="R74" s="2">
        <v>3.5577999999999999</v>
      </c>
      <c r="S74" s="3">
        <f>R74</f>
        <v>3.5577999999999999</v>
      </c>
      <c r="Z74" s="3"/>
    </row>
    <row r="75" spans="1:26">
      <c r="A75" s="12"/>
      <c r="B75" s="12"/>
      <c r="C75" s="165">
        <v>25</v>
      </c>
      <c r="D75" s="13" t="s">
        <v>14</v>
      </c>
      <c r="E75" s="13">
        <v>177.2653</v>
      </c>
      <c r="I75" s="165">
        <v>25</v>
      </c>
      <c r="J75" s="2" t="s">
        <v>14</v>
      </c>
      <c r="K75" s="2">
        <v>110.1721</v>
      </c>
      <c r="P75" s="165">
        <v>25</v>
      </c>
      <c r="Q75" s="2" t="s">
        <v>14</v>
      </c>
      <c r="R75" s="2">
        <v>123.435</v>
      </c>
    </row>
    <row r="76" spans="1:26">
      <c r="A76" s="12"/>
      <c r="B76" s="12"/>
      <c r="C76" s="165"/>
      <c r="D76" s="13" t="s">
        <v>15</v>
      </c>
      <c r="E76" s="13">
        <v>23.083400000000001</v>
      </c>
      <c r="I76" s="165"/>
      <c r="J76" s="2" t="s">
        <v>15</v>
      </c>
      <c r="K76" s="2">
        <v>26.437100000000001</v>
      </c>
      <c r="P76" s="165"/>
      <c r="Q76" s="2" t="s">
        <v>15</v>
      </c>
      <c r="R76" s="2">
        <v>39.983499999999999</v>
      </c>
    </row>
    <row r="77" spans="1:26">
      <c r="A77" s="12"/>
      <c r="B77" s="12"/>
      <c r="C77" s="165"/>
      <c r="D77" s="13" t="s">
        <v>16</v>
      </c>
      <c r="E77" s="13">
        <v>7.6792999999999996</v>
      </c>
      <c r="F77" s="3">
        <f>E77</f>
        <v>7.6792999999999996</v>
      </c>
      <c r="I77" s="165"/>
      <c r="J77" s="2" t="s">
        <v>16</v>
      </c>
      <c r="K77" s="2">
        <v>4.1673</v>
      </c>
      <c r="L77" s="3">
        <f>K77</f>
        <v>4.1673</v>
      </c>
      <c r="P77" s="165"/>
      <c r="Q77" s="2" t="s">
        <v>16</v>
      </c>
      <c r="R77" s="2">
        <v>3.0871</v>
      </c>
      <c r="S77" s="3">
        <f>R77</f>
        <v>3.0871</v>
      </c>
      <c r="Z77" s="3"/>
    </row>
    <row r="78" spans="1:26">
      <c r="A78" s="12"/>
      <c r="B78" s="12"/>
      <c r="C78" s="165">
        <v>26</v>
      </c>
      <c r="D78" s="13" t="s">
        <v>14</v>
      </c>
      <c r="E78" s="13">
        <v>75.706100000000006</v>
      </c>
      <c r="I78" s="165">
        <v>26</v>
      </c>
      <c r="J78" s="2" t="s">
        <v>14</v>
      </c>
      <c r="K78" s="2">
        <v>166.2698</v>
      </c>
      <c r="P78" s="165">
        <v>26</v>
      </c>
      <c r="Q78" s="2" t="s">
        <v>14</v>
      </c>
      <c r="R78" s="2">
        <v>227.78039999999999</v>
      </c>
    </row>
    <row r="79" spans="1:26">
      <c r="A79" s="12"/>
      <c r="B79" s="12"/>
      <c r="C79" s="165"/>
      <c r="D79" s="13" t="s">
        <v>15</v>
      </c>
      <c r="E79" s="13">
        <v>16.286899999999999</v>
      </c>
      <c r="I79" s="165"/>
      <c r="J79" s="2" t="s">
        <v>15</v>
      </c>
      <c r="K79" s="2">
        <v>38.4527</v>
      </c>
      <c r="P79" s="165"/>
      <c r="Q79" s="2" t="s">
        <v>15</v>
      </c>
      <c r="R79" s="2">
        <v>65.239199999999997</v>
      </c>
    </row>
    <row r="80" spans="1:26">
      <c r="A80" s="12"/>
      <c r="B80" s="12"/>
      <c r="C80" s="165"/>
      <c r="D80" s="13" t="s">
        <v>16</v>
      </c>
      <c r="E80" s="13">
        <v>4.6482999999999999</v>
      </c>
      <c r="F80" s="3">
        <f>E80</f>
        <v>4.6482999999999999</v>
      </c>
      <c r="I80" s="165"/>
      <c r="J80" s="2" t="s">
        <v>16</v>
      </c>
      <c r="K80" s="2">
        <v>4.3239999999999998</v>
      </c>
      <c r="L80" s="3">
        <f>K80</f>
        <v>4.3239999999999998</v>
      </c>
      <c r="P80" s="165"/>
      <c r="Q80" s="2" t="s">
        <v>16</v>
      </c>
      <c r="R80" s="2">
        <v>3.4914999999999998</v>
      </c>
      <c r="S80" s="3">
        <f>R80</f>
        <v>3.4914999999999998</v>
      </c>
      <c r="Z80" s="3"/>
    </row>
    <row r="81" spans="1:26">
      <c r="A81" s="12"/>
      <c r="B81" s="12"/>
      <c r="C81" s="165">
        <v>27</v>
      </c>
      <c r="D81" s="13" t="s">
        <v>14</v>
      </c>
      <c r="E81" s="13">
        <v>77.377399999999994</v>
      </c>
      <c r="I81" s="165">
        <v>27</v>
      </c>
      <c r="J81" s="2" t="s">
        <v>14</v>
      </c>
      <c r="K81" s="2">
        <v>118.8141</v>
      </c>
      <c r="P81" s="165">
        <v>27</v>
      </c>
      <c r="Q81" s="2" t="s">
        <v>14</v>
      </c>
      <c r="R81" s="2">
        <v>138.20189999999999</v>
      </c>
    </row>
    <row r="82" spans="1:26">
      <c r="A82" s="12"/>
      <c r="B82" s="12"/>
      <c r="C82" s="165"/>
      <c r="D82" s="13" t="s">
        <v>15</v>
      </c>
      <c r="E82" s="13">
        <v>24.9069</v>
      </c>
      <c r="I82" s="165"/>
      <c r="J82" s="2" t="s">
        <v>15</v>
      </c>
      <c r="K82" s="2">
        <v>47.501199999999997</v>
      </c>
      <c r="P82" s="165"/>
      <c r="Q82" s="2" t="s">
        <v>15</v>
      </c>
      <c r="R82" s="2">
        <v>25.470199999999998</v>
      </c>
    </row>
    <row r="83" spans="1:26">
      <c r="A83" s="12"/>
      <c r="B83" s="12"/>
      <c r="C83" s="165"/>
      <c r="D83" s="13" t="s">
        <v>16</v>
      </c>
      <c r="E83" s="13">
        <v>3.1067</v>
      </c>
      <c r="F83" s="3">
        <f>E83</f>
        <v>3.1067</v>
      </c>
      <c r="I83" s="165"/>
      <c r="J83" s="2" t="s">
        <v>16</v>
      </c>
      <c r="K83" s="2">
        <v>2.5013000000000001</v>
      </c>
      <c r="L83" s="3">
        <f>K83</f>
        <v>2.5013000000000001</v>
      </c>
      <c r="P83" s="165"/>
      <c r="Q83" s="2" t="s">
        <v>16</v>
      </c>
      <c r="R83" s="2">
        <v>5.4260000000000002</v>
      </c>
      <c r="S83" s="3">
        <f>R83</f>
        <v>5.4260000000000002</v>
      </c>
      <c r="Z83" s="3"/>
    </row>
    <row r="84" spans="1:26">
      <c r="A84" s="12"/>
      <c r="B84" s="12"/>
      <c r="C84" s="165">
        <v>28</v>
      </c>
      <c r="D84" s="13" t="s">
        <v>14</v>
      </c>
      <c r="E84" s="13">
        <v>92.547600000000003</v>
      </c>
      <c r="I84" s="165">
        <v>28</v>
      </c>
      <c r="J84" s="2" t="s">
        <v>14</v>
      </c>
      <c r="K84" s="2">
        <v>89.021299999999997</v>
      </c>
      <c r="P84" s="165">
        <v>28</v>
      </c>
      <c r="Q84" s="2" t="s">
        <v>14</v>
      </c>
      <c r="R84" s="2">
        <v>95.378799999999998</v>
      </c>
    </row>
    <row r="85" spans="1:26">
      <c r="A85" s="12"/>
      <c r="B85" s="12"/>
      <c r="C85" s="165"/>
      <c r="D85" s="13" t="s">
        <v>15</v>
      </c>
      <c r="E85" s="13">
        <v>25.374400000000001</v>
      </c>
      <c r="I85" s="165"/>
      <c r="J85" s="2" t="s">
        <v>15</v>
      </c>
      <c r="K85" s="2">
        <v>57.329799999999999</v>
      </c>
      <c r="P85" s="165"/>
      <c r="Q85" s="2" t="s">
        <v>15</v>
      </c>
      <c r="R85" s="2">
        <v>22.055599999999998</v>
      </c>
    </row>
    <row r="86" spans="1:26">
      <c r="A86" s="12"/>
      <c r="B86" s="12"/>
      <c r="C86" s="165"/>
      <c r="D86" s="13" t="s">
        <v>16</v>
      </c>
      <c r="E86" s="13">
        <v>3.6473</v>
      </c>
      <c r="F86" s="3">
        <f>E86</f>
        <v>3.6473</v>
      </c>
      <c r="I86" s="165"/>
      <c r="J86" s="2" t="s">
        <v>16</v>
      </c>
      <c r="K86" s="2">
        <v>1.5528</v>
      </c>
      <c r="L86" s="3">
        <f>K86</f>
        <v>1.5528</v>
      </c>
      <c r="P86" s="165"/>
      <c r="Q86" s="2" t="s">
        <v>16</v>
      </c>
      <c r="R86" s="2">
        <v>4.3244999999999996</v>
      </c>
      <c r="S86" s="3">
        <f>R86</f>
        <v>4.3244999999999996</v>
      </c>
      <c r="Z86" s="3"/>
    </row>
    <row r="87" spans="1:26">
      <c r="A87" s="12"/>
      <c r="B87" s="12"/>
      <c r="C87" s="165">
        <v>29</v>
      </c>
      <c r="D87" s="13" t="s">
        <v>14</v>
      </c>
      <c r="E87" s="13">
        <v>85.207099999999997</v>
      </c>
      <c r="I87" s="165">
        <v>29</v>
      </c>
      <c r="J87" s="2" t="s">
        <v>14</v>
      </c>
      <c r="K87" s="2">
        <v>141.84690000000001</v>
      </c>
      <c r="P87" s="165">
        <v>29</v>
      </c>
      <c r="Q87" s="2" t="s">
        <v>14</v>
      </c>
      <c r="R87" s="2">
        <v>194.00579999999999</v>
      </c>
    </row>
    <row r="88" spans="1:26">
      <c r="A88" s="12"/>
      <c r="B88" s="12"/>
      <c r="C88" s="165"/>
      <c r="D88" s="13" t="s">
        <v>15</v>
      </c>
      <c r="E88" s="13">
        <v>31.8277</v>
      </c>
      <c r="I88" s="165"/>
      <c r="J88" s="2" t="s">
        <v>15</v>
      </c>
      <c r="K88" s="2">
        <v>33.970300000000002</v>
      </c>
      <c r="P88" s="165"/>
      <c r="Q88" s="2" t="s">
        <v>15</v>
      </c>
      <c r="R88" s="2">
        <v>30.7928</v>
      </c>
    </row>
    <row r="89" spans="1:26">
      <c r="A89" s="12"/>
      <c r="B89" s="12"/>
      <c r="C89" s="165"/>
      <c r="D89" s="13" t="s">
        <v>16</v>
      </c>
      <c r="E89" s="13">
        <v>2.6770999999999998</v>
      </c>
      <c r="F89" s="3">
        <f>E89</f>
        <v>2.6770999999999998</v>
      </c>
      <c r="I89" s="165"/>
      <c r="J89" s="2" t="s">
        <v>16</v>
      </c>
      <c r="K89" s="2">
        <v>4.1756000000000002</v>
      </c>
      <c r="L89" s="3">
        <f>K89</f>
        <v>4.1756000000000002</v>
      </c>
      <c r="P89" s="165"/>
      <c r="Q89" s="2" t="s">
        <v>16</v>
      </c>
      <c r="R89" s="2">
        <v>6.3003999999999998</v>
      </c>
      <c r="S89" s="3">
        <f>R89</f>
        <v>6.3003999999999998</v>
      </c>
      <c r="Z89" s="3"/>
    </row>
    <row r="90" spans="1:26">
      <c r="A90" s="12"/>
      <c r="B90" s="12"/>
      <c r="C90" s="165">
        <v>30</v>
      </c>
      <c r="D90" s="13" t="s">
        <v>14</v>
      </c>
      <c r="E90" s="13">
        <v>103.1407</v>
      </c>
      <c r="I90" s="165">
        <v>30</v>
      </c>
      <c r="J90" s="2" t="s">
        <v>14</v>
      </c>
      <c r="K90" s="2">
        <v>81.831699999999998</v>
      </c>
      <c r="P90" s="165">
        <v>30</v>
      </c>
      <c r="Q90" s="2" t="s">
        <v>14</v>
      </c>
      <c r="R90" s="2">
        <v>160.88069999999999</v>
      </c>
    </row>
    <row r="91" spans="1:26">
      <c r="A91" s="12"/>
      <c r="B91" s="12"/>
      <c r="C91" s="165"/>
      <c r="D91" s="13" t="s">
        <v>15</v>
      </c>
      <c r="E91" s="13">
        <v>38.244199999999999</v>
      </c>
      <c r="I91" s="165"/>
      <c r="J91" s="2" t="s">
        <v>15</v>
      </c>
      <c r="K91" s="2">
        <v>25.625499999999999</v>
      </c>
      <c r="P91" s="165"/>
      <c r="Q91" s="2" t="s">
        <v>15</v>
      </c>
      <c r="R91" s="2">
        <v>61.974699999999999</v>
      </c>
    </row>
    <row r="92" spans="1:26">
      <c r="A92" s="12"/>
      <c r="B92" s="12"/>
      <c r="C92" s="165"/>
      <c r="D92" s="13" t="s">
        <v>16</v>
      </c>
      <c r="E92" s="13">
        <v>2.6968999999999999</v>
      </c>
      <c r="F92" s="3">
        <f>E92</f>
        <v>2.6968999999999999</v>
      </c>
      <c r="I92" s="165"/>
      <c r="J92" s="2" t="s">
        <v>16</v>
      </c>
      <c r="K92" s="2">
        <v>3.1934</v>
      </c>
      <c r="L92" s="3">
        <f>K92</f>
        <v>3.1934</v>
      </c>
      <c r="P92" s="165"/>
      <c r="Q92" s="2" t="s">
        <v>16</v>
      </c>
      <c r="R92" s="2">
        <v>2.5958999999999999</v>
      </c>
      <c r="S92" s="3">
        <f>R92</f>
        <v>2.5958999999999999</v>
      </c>
      <c r="Z92" s="3"/>
    </row>
    <row r="93" spans="1:26">
      <c r="A93" s="12"/>
      <c r="B93" s="12"/>
      <c r="C93" s="165">
        <v>31</v>
      </c>
      <c r="D93" s="13" t="s">
        <v>14</v>
      </c>
      <c r="E93" s="13">
        <v>116.43510000000001</v>
      </c>
      <c r="I93" s="165">
        <v>31</v>
      </c>
      <c r="J93" s="2" t="s">
        <v>14</v>
      </c>
      <c r="K93" s="2">
        <v>42.351700000000001</v>
      </c>
      <c r="P93" s="165">
        <v>31</v>
      </c>
      <c r="Q93" s="2" t="s">
        <v>14</v>
      </c>
      <c r="R93" s="2">
        <v>170.982</v>
      </c>
    </row>
    <row r="94" spans="1:26">
      <c r="A94" s="12"/>
      <c r="B94" s="12"/>
      <c r="C94" s="165"/>
      <c r="D94" s="13" t="s">
        <v>15</v>
      </c>
      <c r="E94" s="13">
        <v>26.721800000000002</v>
      </c>
      <c r="I94" s="165"/>
      <c r="J94" s="2" t="s">
        <v>15</v>
      </c>
      <c r="K94" s="2">
        <v>15.6349</v>
      </c>
      <c r="P94" s="165"/>
      <c r="Q94" s="2" t="s">
        <v>15</v>
      </c>
      <c r="R94" s="2">
        <v>52.2226</v>
      </c>
    </row>
    <row r="95" spans="1:26">
      <c r="A95" s="12"/>
      <c r="B95" s="12"/>
      <c r="C95" s="165"/>
      <c r="D95" s="13" t="s">
        <v>16</v>
      </c>
      <c r="E95" s="13">
        <v>4.3573000000000004</v>
      </c>
      <c r="F95" s="3">
        <f>E95</f>
        <v>4.3573000000000004</v>
      </c>
      <c r="I95" s="165"/>
      <c r="J95" s="2" t="s">
        <v>16</v>
      </c>
      <c r="K95" s="2">
        <v>2.7088000000000001</v>
      </c>
      <c r="L95" s="3">
        <f>K95</f>
        <v>2.7088000000000001</v>
      </c>
      <c r="P95" s="165"/>
      <c r="Q95" s="2" t="s">
        <v>16</v>
      </c>
      <c r="R95" s="2">
        <v>3.2740999999999998</v>
      </c>
      <c r="S95" s="3">
        <f>R95</f>
        <v>3.2740999999999998</v>
      </c>
      <c r="Z95" s="3"/>
    </row>
    <row r="96" spans="1:26">
      <c r="A96" s="12"/>
      <c r="B96" s="12"/>
      <c r="C96" s="165">
        <v>32</v>
      </c>
      <c r="D96" s="2" t="s">
        <v>14</v>
      </c>
      <c r="E96" s="2">
        <v>74.434399999999997</v>
      </c>
      <c r="I96" s="165">
        <v>32</v>
      </c>
      <c r="J96" s="2" t="s">
        <v>14</v>
      </c>
      <c r="K96" s="2">
        <v>179.1765</v>
      </c>
      <c r="P96" s="165">
        <v>32</v>
      </c>
      <c r="Q96" s="2" t="s">
        <v>14</v>
      </c>
      <c r="R96" s="2">
        <v>181.0111</v>
      </c>
    </row>
    <row r="97" spans="1:26">
      <c r="A97" s="12"/>
      <c r="B97" s="12"/>
      <c r="C97" s="165"/>
      <c r="D97" s="2" t="s">
        <v>15</v>
      </c>
      <c r="E97" s="2">
        <v>10.716100000000001</v>
      </c>
      <c r="I97" s="165"/>
      <c r="J97" s="2" t="s">
        <v>15</v>
      </c>
      <c r="K97" s="2">
        <v>47.783200000000001</v>
      </c>
      <c r="P97" s="165"/>
      <c r="Q97" s="2" t="s">
        <v>15</v>
      </c>
      <c r="R97" s="2">
        <v>70.896500000000003</v>
      </c>
    </row>
    <row r="98" spans="1:26">
      <c r="A98" s="12"/>
      <c r="B98" s="12"/>
      <c r="C98" s="165"/>
      <c r="D98" s="2" t="s">
        <v>16</v>
      </c>
      <c r="E98" s="2">
        <v>6.9459999999999997</v>
      </c>
      <c r="F98" s="3">
        <f>E98</f>
        <v>6.9459999999999997</v>
      </c>
      <c r="I98" s="165"/>
      <c r="J98" s="2" t="s">
        <v>16</v>
      </c>
      <c r="K98" s="2">
        <v>3.7498</v>
      </c>
      <c r="L98" s="3">
        <f>K98</f>
        <v>3.7498</v>
      </c>
      <c r="P98" s="165"/>
      <c r="Q98" s="2" t="s">
        <v>16</v>
      </c>
      <c r="R98" s="2">
        <v>2.5531999999999999</v>
      </c>
      <c r="S98" s="3">
        <f>R98</f>
        <v>2.5531999999999999</v>
      </c>
      <c r="Z98" s="3"/>
    </row>
    <row r="99" spans="1:26">
      <c r="A99" s="12"/>
      <c r="B99" s="12"/>
      <c r="C99" s="165">
        <v>33</v>
      </c>
      <c r="D99" s="2" t="s">
        <v>14</v>
      </c>
      <c r="E99" s="2">
        <v>161.9051</v>
      </c>
      <c r="I99" s="165">
        <v>33</v>
      </c>
      <c r="J99" s="2" t="s">
        <v>14</v>
      </c>
      <c r="K99" s="2">
        <v>88.040499999999994</v>
      </c>
      <c r="P99" s="165">
        <v>33</v>
      </c>
      <c r="Q99" s="2" t="s">
        <v>14</v>
      </c>
      <c r="R99" s="2">
        <v>181.0111</v>
      </c>
    </row>
    <row r="100" spans="1:26">
      <c r="A100" s="12"/>
      <c r="B100" s="12"/>
      <c r="C100" s="165"/>
      <c r="D100" s="2" t="s">
        <v>15</v>
      </c>
      <c r="E100" s="2">
        <v>45.2761</v>
      </c>
      <c r="I100" s="165"/>
      <c r="J100" s="2" t="s">
        <v>15</v>
      </c>
      <c r="K100" s="2">
        <v>50.674100000000003</v>
      </c>
      <c r="P100" s="165"/>
      <c r="Q100" s="2" t="s">
        <v>15</v>
      </c>
      <c r="R100" s="2">
        <v>70.896500000000003</v>
      </c>
    </row>
    <row r="101" spans="1:26">
      <c r="A101" s="12"/>
      <c r="B101" s="12"/>
      <c r="C101" s="165"/>
      <c r="D101" s="2" t="s">
        <v>16</v>
      </c>
      <c r="E101" s="2">
        <v>3.5760000000000001</v>
      </c>
      <c r="F101" s="3">
        <f>E101</f>
        <v>3.5760000000000001</v>
      </c>
      <c r="I101" s="165"/>
      <c r="J101" s="2" t="s">
        <v>16</v>
      </c>
      <c r="K101" s="2">
        <v>1.7374000000000001</v>
      </c>
      <c r="L101" s="3">
        <f>K101</f>
        <v>1.7374000000000001</v>
      </c>
      <c r="P101" s="165"/>
      <c r="Q101" s="2" t="s">
        <v>16</v>
      </c>
      <c r="R101" s="2">
        <v>2.5531999999999999</v>
      </c>
      <c r="S101" s="3">
        <f>R101</f>
        <v>2.5531999999999999</v>
      </c>
      <c r="Z101" s="3"/>
    </row>
    <row r="102" spans="1:26">
      <c r="A102" s="12"/>
      <c r="B102" s="12"/>
      <c r="C102" s="165">
        <v>34</v>
      </c>
      <c r="D102" s="2" t="s">
        <v>14</v>
      </c>
      <c r="E102" s="2">
        <v>214.88890000000001</v>
      </c>
      <c r="I102" s="165">
        <v>34</v>
      </c>
      <c r="J102" s="2" t="s">
        <v>14</v>
      </c>
      <c r="K102" s="2">
        <v>203.79839999999999</v>
      </c>
    </row>
    <row r="103" spans="1:26">
      <c r="A103" s="12"/>
      <c r="B103" s="12"/>
      <c r="C103" s="165"/>
      <c r="D103" s="2" t="s">
        <v>15</v>
      </c>
      <c r="E103" s="2">
        <v>45.470799999999997</v>
      </c>
      <c r="I103" s="165"/>
      <c r="J103" s="2" t="s">
        <v>15</v>
      </c>
      <c r="K103" s="2">
        <v>38.809600000000003</v>
      </c>
      <c r="Q103" s="10" t="s">
        <v>11</v>
      </c>
      <c r="R103" s="10"/>
      <c r="S103" s="10">
        <f>AVERAGE(S3:S101)</f>
        <v>4.0988515151515159</v>
      </c>
    </row>
    <row r="104" spans="1:26">
      <c r="A104" s="12"/>
      <c r="B104" s="12"/>
      <c r="C104" s="165"/>
      <c r="D104" s="2" t="s">
        <v>16</v>
      </c>
      <c r="E104" s="2">
        <v>4.7259000000000002</v>
      </c>
      <c r="F104" s="3">
        <f>E104</f>
        <v>4.7259000000000002</v>
      </c>
      <c r="I104" s="165"/>
      <c r="J104" s="2" t="s">
        <v>16</v>
      </c>
      <c r="K104" s="2">
        <v>5.2511999999999999</v>
      </c>
      <c r="L104" s="3">
        <f>K104</f>
        <v>5.2511999999999999</v>
      </c>
      <c r="Q104" s="10" t="s">
        <v>26</v>
      </c>
      <c r="R104" s="10"/>
      <c r="S104" s="11">
        <f>STDEV(S3:S101)/SQRT(33)</f>
        <v>0.31369229105638557</v>
      </c>
    </row>
    <row r="105" spans="1:26">
      <c r="A105" s="12"/>
      <c r="B105" s="12"/>
      <c r="C105" s="165">
        <v>35</v>
      </c>
      <c r="D105" s="2" t="s">
        <v>14</v>
      </c>
      <c r="E105" s="2">
        <v>129.465</v>
      </c>
      <c r="I105" s="165">
        <v>35</v>
      </c>
      <c r="J105" s="2" t="s">
        <v>14</v>
      </c>
      <c r="K105" s="2">
        <v>68.919399999999996</v>
      </c>
    </row>
    <row r="106" spans="1:26">
      <c r="A106" s="12"/>
      <c r="B106" s="12"/>
      <c r="C106" s="165"/>
      <c r="D106" s="2" t="s">
        <v>15</v>
      </c>
      <c r="E106" s="2">
        <v>24.270600000000002</v>
      </c>
      <c r="I106" s="165"/>
      <c r="J106" s="2" t="s">
        <v>15</v>
      </c>
      <c r="K106" s="2">
        <v>33.316000000000003</v>
      </c>
    </row>
    <row r="107" spans="1:26">
      <c r="A107" s="12"/>
      <c r="B107" s="12"/>
      <c r="C107" s="165"/>
      <c r="D107" s="2" t="s">
        <v>16</v>
      </c>
      <c r="E107" s="2">
        <v>5.3342000000000001</v>
      </c>
      <c r="F107" s="3">
        <f>E107</f>
        <v>5.3342000000000001</v>
      </c>
      <c r="I107" s="165"/>
      <c r="J107" s="2" t="s">
        <v>16</v>
      </c>
      <c r="K107" s="2">
        <v>2.0687000000000002</v>
      </c>
      <c r="L107" s="3">
        <f>K107</f>
        <v>2.0687000000000002</v>
      </c>
    </row>
    <row r="108" spans="1:26">
      <c r="A108" s="12"/>
      <c r="B108" s="12"/>
      <c r="C108" s="165">
        <v>36</v>
      </c>
      <c r="D108" s="2" t="s">
        <v>14</v>
      </c>
      <c r="E108" s="2">
        <v>97.353399999999993</v>
      </c>
      <c r="I108" s="165">
        <v>36</v>
      </c>
      <c r="J108" s="2" t="s">
        <v>14</v>
      </c>
      <c r="K108" s="2">
        <v>48.873699999999999</v>
      </c>
    </row>
    <row r="109" spans="1:26">
      <c r="A109" s="12"/>
      <c r="B109" s="12"/>
      <c r="C109" s="165"/>
      <c r="D109" s="2" t="s">
        <v>15</v>
      </c>
      <c r="E109" s="2">
        <v>41.8444</v>
      </c>
      <c r="I109" s="165"/>
      <c r="J109" s="2" t="s">
        <v>15</v>
      </c>
      <c r="K109" s="2">
        <v>21.8127</v>
      </c>
    </row>
    <row r="110" spans="1:26">
      <c r="A110" s="12"/>
      <c r="B110" s="12"/>
      <c r="C110" s="165"/>
      <c r="D110" s="2" t="s">
        <v>16</v>
      </c>
      <c r="E110" s="2">
        <v>2.3266</v>
      </c>
      <c r="F110" s="3">
        <f>E110</f>
        <v>2.3266</v>
      </c>
      <c r="I110" s="165"/>
      <c r="J110" s="2" t="s">
        <v>16</v>
      </c>
      <c r="K110" s="2">
        <v>2.2406000000000001</v>
      </c>
      <c r="L110" s="3">
        <f>K110</f>
        <v>2.2406000000000001</v>
      </c>
    </row>
    <row r="111" spans="1:26">
      <c r="A111" s="12"/>
      <c r="B111" s="12"/>
      <c r="C111" s="165">
        <v>37</v>
      </c>
      <c r="D111" s="2" t="s">
        <v>14</v>
      </c>
      <c r="E111" s="2">
        <v>126.0234</v>
      </c>
      <c r="I111" s="165">
        <v>37</v>
      </c>
      <c r="J111" s="2" t="s">
        <v>14</v>
      </c>
      <c r="K111" s="2">
        <v>210.1</v>
      </c>
    </row>
    <row r="112" spans="1:26">
      <c r="A112" s="12"/>
      <c r="B112" s="12"/>
      <c r="C112" s="165"/>
      <c r="D112" s="2" t="s">
        <v>15</v>
      </c>
      <c r="E112" s="2">
        <v>28.2516</v>
      </c>
      <c r="I112" s="165"/>
      <c r="J112" s="2" t="s">
        <v>15</v>
      </c>
      <c r="K112" s="2">
        <v>84.050399999999996</v>
      </c>
    </row>
    <row r="113" spans="1:12">
      <c r="A113" s="12"/>
      <c r="B113" s="12"/>
      <c r="C113" s="165"/>
      <c r="D113" s="2" t="s">
        <v>16</v>
      </c>
      <c r="E113" s="2">
        <v>4.4607000000000001</v>
      </c>
      <c r="F113" s="3">
        <f>E113</f>
        <v>4.4607000000000001</v>
      </c>
      <c r="I113" s="165"/>
      <c r="J113" s="2" t="s">
        <v>16</v>
      </c>
      <c r="K113" s="2">
        <v>2.4996999999999998</v>
      </c>
      <c r="L113" s="3">
        <f>K113</f>
        <v>2.4996999999999998</v>
      </c>
    </row>
    <row r="114" spans="1:12">
      <c r="A114" s="12"/>
      <c r="B114" s="12"/>
      <c r="C114" s="165">
        <v>38</v>
      </c>
      <c r="D114" s="2" t="s">
        <v>14</v>
      </c>
      <c r="E114" s="2">
        <v>148.30719999999999</v>
      </c>
      <c r="I114" s="165">
        <v>38</v>
      </c>
      <c r="J114" s="2" t="s">
        <v>14</v>
      </c>
      <c r="K114" s="2">
        <v>129.28</v>
      </c>
    </row>
    <row r="115" spans="1:12">
      <c r="A115" s="12"/>
      <c r="B115" s="12"/>
      <c r="C115" s="165"/>
      <c r="D115" s="2" t="s">
        <v>15</v>
      </c>
      <c r="E115" s="2">
        <v>54.9437</v>
      </c>
      <c r="I115" s="165"/>
      <c r="J115" s="2" t="s">
        <v>15</v>
      </c>
      <c r="K115" s="2">
        <v>66.222099999999998</v>
      </c>
    </row>
    <row r="116" spans="1:12">
      <c r="A116" s="12"/>
      <c r="B116" s="12"/>
      <c r="C116" s="165"/>
      <c r="D116" s="2" t="s">
        <v>16</v>
      </c>
      <c r="E116" s="2">
        <v>2.6993</v>
      </c>
      <c r="F116" s="3">
        <f>E116</f>
        <v>2.6993</v>
      </c>
      <c r="I116" s="165"/>
      <c r="J116" s="2" t="s">
        <v>16</v>
      </c>
      <c r="K116" s="2">
        <v>1.9521999999999999</v>
      </c>
      <c r="L116" s="3">
        <f>K116</f>
        <v>1.9521999999999999</v>
      </c>
    </row>
    <row r="117" spans="1:12">
      <c r="A117" s="12"/>
      <c r="B117" s="12"/>
      <c r="C117" s="165">
        <v>39</v>
      </c>
      <c r="D117" s="2" t="s">
        <v>14</v>
      </c>
      <c r="E117" s="2">
        <v>146.17920000000001</v>
      </c>
      <c r="I117" s="165">
        <v>39</v>
      </c>
      <c r="J117" s="2" t="s">
        <v>14</v>
      </c>
      <c r="K117" s="2">
        <v>35.174399999999999</v>
      </c>
    </row>
    <row r="118" spans="1:12">
      <c r="A118" s="12"/>
      <c r="B118" s="12"/>
      <c r="C118" s="165"/>
      <c r="D118" s="2" t="s">
        <v>15</v>
      </c>
      <c r="E118" s="2">
        <v>43.036499999999997</v>
      </c>
      <c r="I118" s="165"/>
      <c r="J118" s="2" t="s">
        <v>15</v>
      </c>
      <c r="K118" s="2">
        <v>12.806800000000001</v>
      </c>
    </row>
    <row r="119" spans="1:12">
      <c r="A119" s="12"/>
      <c r="B119" s="12"/>
      <c r="C119" s="165"/>
      <c r="D119" s="2" t="s">
        <v>16</v>
      </c>
      <c r="E119" s="2">
        <v>3.3965999999999998</v>
      </c>
      <c r="F119" s="3">
        <f>E119</f>
        <v>3.3965999999999998</v>
      </c>
      <c r="I119" s="165"/>
      <c r="J119" s="2" t="s">
        <v>16</v>
      </c>
      <c r="K119" s="2">
        <v>2.7465000000000002</v>
      </c>
      <c r="L119" s="3">
        <f>K119</f>
        <v>2.7465000000000002</v>
      </c>
    </row>
    <row r="120" spans="1:12">
      <c r="A120" s="12"/>
      <c r="B120" s="12"/>
      <c r="C120" s="165">
        <v>40</v>
      </c>
      <c r="D120" s="2" t="s">
        <v>14</v>
      </c>
      <c r="E120" s="2">
        <v>114.8056</v>
      </c>
      <c r="I120" s="165">
        <v>40</v>
      </c>
      <c r="J120" s="2" t="s">
        <v>14</v>
      </c>
      <c r="K120" s="2">
        <v>77.534000000000006</v>
      </c>
    </row>
    <row r="121" spans="1:12">
      <c r="A121" s="12"/>
      <c r="B121" s="12"/>
      <c r="C121" s="165"/>
      <c r="D121" s="2" t="s">
        <v>15</v>
      </c>
      <c r="E121" s="2">
        <v>24.9117</v>
      </c>
      <c r="I121" s="165"/>
      <c r="J121" s="2" t="s">
        <v>15</v>
      </c>
      <c r="K121" s="2">
        <v>20.854700000000001</v>
      </c>
    </row>
    <row r="122" spans="1:12">
      <c r="A122" s="12"/>
      <c r="B122" s="12"/>
      <c r="C122" s="165"/>
      <c r="D122" s="2" t="s">
        <v>16</v>
      </c>
      <c r="E122" s="2">
        <v>4.6085000000000003</v>
      </c>
      <c r="F122" s="3">
        <f>E122</f>
        <v>4.6085000000000003</v>
      </c>
      <c r="I122" s="165"/>
      <c r="J122" s="2" t="s">
        <v>16</v>
      </c>
      <c r="K122" s="2">
        <v>3.7178</v>
      </c>
      <c r="L122" s="3">
        <f>K122</f>
        <v>3.7178</v>
      </c>
    </row>
    <row r="123" spans="1:12">
      <c r="A123" s="12"/>
      <c r="B123" s="12"/>
      <c r="C123" s="165">
        <v>41</v>
      </c>
      <c r="D123" s="2" t="s">
        <v>14</v>
      </c>
      <c r="E123" s="2">
        <v>89.819699999999997</v>
      </c>
      <c r="I123" s="165">
        <v>41</v>
      </c>
      <c r="J123" s="2" t="s">
        <v>14</v>
      </c>
      <c r="K123" s="2">
        <v>155.19550000000001</v>
      </c>
    </row>
    <row r="124" spans="1:12">
      <c r="A124" s="12"/>
      <c r="B124" s="12"/>
      <c r="C124" s="165"/>
      <c r="D124" s="2" t="s">
        <v>15</v>
      </c>
      <c r="E124" s="2">
        <v>26.935600000000001</v>
      </c>
      <c r="I124" s="165"/>
      <c r="J124" s="2" t="s">
        <v>15</v>
      </c>
      <c r="K124" s="2">
        <v>48.172600000000003</v>
      </c>
    </row>
    <row r="125" spans="1:12">
      <c r="A125" s="12"/>
      <c r="B125" s="12"/>
      <c r="C125" s="165"/>
      <c r="D125" s="2" t="s">
        <v>16</v>
      </c>
      <c r="E125" s="2">
        <v>3.3346</v>
      </c>
      <c r="F125" s="3">
        <f>E125</f>
        <v>3.3346</v>
      </c>
      <c r="I125" s="165"/>
      <c r="J125" s="2" t="s">
        <v>16</v>
      </c>
      <c r="K125" s="2">
        <v>3.2216999999999998</v>
      </c>
      <c r="L125" s="3">
        <f>K125</f>
        <v>3.2216999999999998</v>
      </c>
    </row>
    <row r="126" spans="1:12">
      <c r="A126" s="12"/>
      <c r="B126" s="12"/>
      <c r="C126" s="165">
        <v>42</v>
      </c>
      <c r="D126" s="2" t="s">
        <v>14</v>
      </c>
      <c r="E126" s="2">
        <v>155.06880000000001</v>
      </c>
    </row>
    <row r="127" spans="1:12">
      <c r="A127" s="12"/>
      <c r="B127" s="12"/>
      <c r="C127" s="165"/>
      <c r="D127" s="2" t="s">
        <v>15</v>
      </c>
      <c r="E127" s="2">
        <v>44.167200000000001</v>
      </c>
      <c r="J127" s="10" t="s">
        <v>11</v>
      </c>
      <c r="K127" s="10"/>
      <c r="L127" s="10">
        <f>AVERAGE(L3:L125)</f>
        <v>2.9052097560975603</v>
      </c>
    </row>
    <row r="128" spans="1:12">
      <c r="A128" s="12"/>
      <c r="B128" s="12"/>
      <c r="C128" s="165"/>
      <c r="D128" s="2" t="s">
        <v>16</v>
      </c>
      <c r="E128" s="2">
        <v>3.5108999999999999</v>
      </c>
      <c r="F128" s="3">
        <f>E128</f>
        <v>3.5108999999999999</v>
      </c>
      <c r="J128" s="10" t="s">
        <v>26</v>
      </c>
      <c r="K128" s="10"/>
      <c r="L128" s="11">
        <f>STDEV(L3:L125)/SQRT(41)</f>
        <v>0.19306736660140433</v>
      </c>
    </row>
    <row r="129" spans="1:6">
      <c r="A129" s="12"/>
      <c r="B129" s="12"/>
      <c r="C129" s="165">
        <v>43</v>
      </c>
      <c r="D129" s="2" t="s">
        <v>14</v>
      </c>
      <c r="E129" s="2">
        <v>112.9648</v>
      </c>
    </row>
    <row r="130" spans="1:6" ht="16" customHeight="1">
      <c r="A130" s="12"/>
      <c r="B130" s="12"/>
      <c r="C130" s="165"/>
      <c r="D130" s="2" t="s">
        <v>15</v>
      </c>
      <c r="E130" s="2">
        <v>43.497199999999999</v>
      </c>
    </row>
    <row r="131" spans="1:6">
      <c r="A131" s="12"/>
      <c r="B131" s="12"/>
      <c r="C131" s="165"/>
      <c r="D131" s="2" t="s">
        <v>16</v>
      </c>
      <c r="E131" s="2">
        <v>2.5971000000000002</v>
      </c>
      <c r="F131" s="3">
        <f>E131</f>
        <v>2.5971000000000002</v>
      </c>
    </row>
    <row r="132" spans="1:6">
      <c r="A132" s="12"/>
      <c r="B132" s="12"/>
      <c r="C132" s="165">
        <v>44</v>
      </c>
      <c r="D132" s="2" t="s">
        <v>14</v>
      </c>
      <c r="E132" s="2">
        <v>65.72</v>
      </c>
    </row>
    <row r="133" spans="1:6">
      <c r="A133" s="12"/>
      <c r="B133" s="12"/>
      <c r="C133" s="165"/>
      <c r="D133" s="2" t="s">
        <v>15</v>
      </c>
      <c r="E133" s="2">
        <v>18.731000000000002</v>
      </c>
    </row>
    <row r="134" spans="1:6">
      <c r="A134" s="12"/>
      <c r="B134" s="12"/>
      <c r="C134" s="165"/>
      <c r="D134" s="2" t="s">
        <v>16</v>
      </c>
      <c r="E134" s="2">
        <v>3.5085999999999999</v>
      </c>
      <c r="F134" s="3">
        <f>E134</f>
        <v>3.5085999999999999</v>
      </c>
    </row>
    <row r="135" spans="1:6">
      <c r="A135" s="12"/>
      <c r="B135" s="12"/>
      <c r="C135" s="165">
        <v>45</v>
      </c>
      <c r="D135" s="2" t="s">
        <v>14</v>
      </c>
      <c r="E135" s="2">
        <v>142.64660000000001</v>
      </c>
    </row>
    <row r="136" spans="1:6">
      <c r="A136" s="12"/>
      <c r="B136" s="12"/>
      <c r="C136" s="165"/>
      <c r="D136" s="2" t="s">
        <v>15</v>
      </c>
      <c r="E136" s="2">
        <v>23.859000000000002</v>
      </c>
    </row>
    <row r="137" spans="1:6">
      <c r="A137" s="12"/>
      <c r="B137" s="12"/>
      <c r="C137" s="165"/>
      <c r="D137" s="2" t="s">
        <v>16</v>
      </c>
      <c r="E137" s="2">
        <v>5.9786999999999999</v>
      </c>
      <c r="F137" s="3">
        <f>E137</f>
        <v>5.9786999999999999</v>
      </c>
    </row>
    <row r="138" spans="1:6">
      <c r="A138" s="12"/>
      <c r="B138" s="12"/>
      <c r="C138" s="165">
        <v>46</v>
      </c>
      <c r="D138" s="2" t="s">
        <v>14</v>
      </c>
      <c r="E138" s="2">
        <v>93.995999999999995</v>
      </c>
    </row>
    <row r="139" spans="1:6">
      <c r="A139" s="12"/>
      <c r="B139" s="12"/>
      <c r="C139" s="165"/>
      <c r="D139" s="2" t="s">
        <v>15</v>
      </c>
      <c r="E139" s="2">
        <v>32.142899999999997</v>
      </c>
    </row>
    <row r="140" spans="1:6">
      <c r="A140" s="12"/>
      <c r="B140" s="12"/>
      <c r="C140" s="165"/>
      <c r="D140" s="2" t="s">
        <v>16</v>
      </c>
      <c r="E140" s="2">
        <v>2.9243000000000001</v>
      </c>
      <c r="F140" s="3">
        <f>E140</f>
        <v>2.9243000000000001</v>
      </c>
    </row>
    <row r="141" spans="1:6">
      <c r="A141" s="12"/>
      <c r="B141" s="12"/>
      <c r="C141" s="165">
        <v>47</v>
      </c>
      <c r="D141" s="2" t="s">
        <v>14</v>
      </c>
      <c r="E141" s="2">
        <v>72.203699999999998</v>
      </c>
    </row>
    <row r="142" spans="1:6">
      <c r="A142" s="12"/>
      <c r="B142" s="12"/>
      <c r="C142" s="165"/>
      <c r="D142" s="2" t="s">
        <v>15</v>
      </c>
      <c r="E142" s="2">
        <v>20.479900000000001</v>
      </c>
    </row>
    <row r="143" spans="1:6">
      <c r="A143" s="12"/>
      <c r="B143" s="12"/>
      <c r="C143" s="165"/>
      <c r="D143" s="2" t="s">
        <v>16</v>
      </c>
      <c r="E143" s="2">
        <v>3.5255999999999998</v>
      </c>
      <c r="F143" s="3">
        <f>E143</f>
        <v>3.5255999999999998</v>
      </c>
    </row>
    <row r="144" spans="1:6">
      <c r="A144" s="12"/>
      <c r="B144" s="12"/>
      <c r="C144" s="165">
        <v>48</v>
      </c>
      <c r="D144" s="2" t="s">
        <v>14</v>
      </c>
      <c r="E144" s="2">
        <v>100.7377</v>
      </c>
    </row>
    <row r="145" spans="1:6">
      <c r="A145" s="12"/>
      <c r="B145" s="12"/>
      <c r="C145" s="165"/>
      <c r="D145" s="2" t="s">
        <v>15</v>
      </c>
      <c r="E145" s="2">
        <v>62.6494</v>
      </c>
    </row>
    <row r="146" spans="1:6">
      <c r="A146" s="12"/>
      <c r="B146" s="12"/>
      <c r="C146" s="165"/>
      <c r="D146" s="2" t="s">
        <v>16</v>
      </c>
      <c r="E146" s="2">
        <v>1.6080000000000001</v>
      </c>
      <c r="F146" s="3">
        <f>E146</f>
        <v>1.6080000000000001</v>
      </c>
    </row>
    <row r="147" spans="1:6">
      <c r="A147" s="12"/>
      <c r="B147" s="12"/>
      <c r="C147" s="165">
        <v>49</v>
      </c>
      <c r="D147" s="2" t="s">
        <v>14</v>
      </c>
      <c r="E147" s="2">
        <v>142.2045</v>
      </c>
    </row>
    <row r="148" spans="1:6">
      <c r="A148" s="12"/>
      <c r="B148" s="12"/>
      <c r="C148" s="165"/>
      <c r="D148" s="2" t="s">
        <v>15</v>
      </c>
      <c r="E148" s="2">
        <v>17.295000000000002</v>
      </c>
    </row>
    <row r="149" spans="1:6">
      <c r="A149" s="12"/>
      <c r="B149" s="12"/>
      <c r="C149" s="165"/>
      <c r="D149" s="2" t="s">
        <v>16</v>
      </c>
      <c r="E149" s="2">
        <v>8.2223000000000006</v>
      </c>
      <c r="F149" s="3">
        <f>E149</f>
        <v>8.2223000000000006</v>
      </c>
    </row>
    <row r="150" spans="1:6">
      <c r="A150" s="12"/>
      <c r="B150" s="12"/>
      <c r="C150" s="165">
        <v>50</v>
      </c>
      <c r="D150" s="2" t="s">
        <v>14</v>
      </c>
      <c r="E150" s="2">
        <v>119.4063</v>
      </c>
    </row>
    <row r="151" spans="1:6">
      <c r="A151" s="12"/>
      <c r="B151" s="12"/>
      <c r="C151" s="165"/>
      <c r="D151" s="2" t="s">
        <v>15</v>
      </c>
      <c r="E151" s="2">
        <v>31.584800000000001</v>
      </c>
    </row>
    <row r="152" spans="1:6">
      <c r="A152" s="12"/>
      <c r="B152" s="12"/>
      <c r="C152" s="165"/>
      <c r="D152" s="2" t="s">
        <v>16</v>
      </c>
      <c r="E152" s="2">
        <v>3.7805</v>
      </c>
      <c r="F152" s="3">
        <f>E152</f>
        <v>3.7805</v>
      </c>
    </row>
    <row r="153" spans="1:6">
      <c r="A153" s="12"/>
      <c r="B153" s="12"/>
      <c r="C153" s="165">
        <v>51</v>
      </c>
      <c r="D153" s="2" t="s">
        <v>14</v>
      </c>
      <c r="E153" s="2">
        <v>106.8192</v>
      </c>
    </row>
    <row r="154" spans="1:6">
      <c r="A154" s="12"/>
      <c r="B154" s="12"/>
      <c r="C154" s="165"/>
      <c r="D154" s="2" t="s">
        <v>15</v>
      </c>
      <c r="E154" s="2">
        <v>25.702500000000001</v>
      </c>
    </row>
    <row r="155" spans="1:6">
      <c r="A155" s="12"/>
      <c r="B155" s="12"/>
      <c r="C155" s="165"/>
      <c r="D155" s="2" t="s">
        <v>16</v>
      </c>
      <c r="E155" s="2">
        <v>4.1559999999999997</v>
      </c>
      <c r="F155" s="3">
        <f>E155</f>
        <v>4.1559999999999997</v>
      </c>
    </row>
    <row r="156" spans="1:6">
      <c r="A156" s="12"/>
      <c r="B156" s="12"/>
      <c r="C156" s="165">
        <v>52</v>
      </c>
      <c r="D156" s="2" t="s">
        <v>14</v>
      </c>
      <c r="E156" s="2">
        <v>103.4949</v>
      </c>
    </row>
    <row r="157" spans="1:6">
      <c r="A157" s="12"/>
      <c r="B157" s="12"/>
      <c r="C157" s="165"/>
      <c r="D157" s="2" t="s">
        <v>15</v>
      </c>
      <c r="E157" s="2">
        <v>52.329300000000003</v>
      </c>
    </row>
    <row r="158" spans="1:6">
      <c r="A158" s="12"/>
      <c r="B158" s="12"/>
      <c r="C158" s="165"/>
      <c r="D158" s="2" t="s">
        <v>16</v>
      </c>
      <c r="E158" s="2">
        <v>1.9778</v>
      </c>
      <c r="F158" s="3">
        <f>E158</f>
        <v>1.9778</v>
      </c>
    </row>
    <row r="159" spans="1:6">
      <c r="C159" s="165">
        <v>53</v>
      </c>
      <c r="D159" s="2" t="s">
        <v>14</v>
      </c>
      <c r="E159" s="2">
        <v>73.759</v>
      </c>
    </row>
    <row r="160" spans="1:6">
      <c r="C160" s="165"/>
      <c r="D160" s="2" t="s">
        <v>15</v>
      </c>
      <c r="E160" s="2">
        <v>20.829799999999999</v>
      </c>
    </row>
    <row r="161" spans="3:6">
      <c r="C161" s="165"/>
      <c r="D161" s="2" t="s">
        <v>16</v>
      </c>
      <c r="E161" s="2">
        <v>3.5409999999999999</v>
      </c>
      <c r="F161" s="3">
        <f>E161</f>
        <v>3.5409999999999999</v>
      </c>
    </row>
    <row r="162" spans="3:6">
      <c r="C162" s="165">
        <v>54</v>
      </c>
      <c r="D162" s="2" t="s">
        <v>14</v>
      </c>
      <c r="E162" s="2">
        <v>55.494599999999998</v>
      </c>
    </row>
    <row r="163" spans="3:6">
      <c r="C163" s="165"/>
      <c r="D163" s="2" t="s">
        <v>15</v>
      </c>
      <c r="E163" s="2">
        <v>19.629899999999999</v>
      </c>
    </row>
    <row r="164" spans="3:6">
      <c r="C164" s="165"/>
      <c r="D164" s="2" t="s">
        <v>16</v>
      </c>
      <c r="E164" s="2">
        <v>2.827</v>
      </c>
      <c r="F164" s="3">
        <f>E164</f>
        <v>2.827</v>
      </c>
    </row>
    <row r="165" spans="3:6">
      <c r="C165" s="165">
        <v>55</v>
      </c>
      <c r="D165" s="2" t="s">
        <v>14</v>
      </c>
      <c r="E165" s="2">
        <v>164.49189999999999</v>
      </c>
    </row>
    <row r="166" spans="3:6">
      <c r="C166" s="165"/>
      <c r="D166" s="2" t="s">
        <v>15</v>
      </c>
      <c r="E166" s="2">
        <v>41.109900000000003</v>
      </c>
    </row>
    <row r="167" spans="3:6">
      <c r="C167" s="165"/>
      <c r="D167" s="2" t="s">
        <v>16</v>
      </c>
      <c r="E167" s="2">
        <v>4.0012999999999996</v>
      </c>
      <c r="F167" s="3">
        <f>E167</f>
        <v>4.0012999999999996</v>
      </c>
    </row>
    <row r="168" spans="3:6">
      <c r="C168" s="165">
        <v>56</v>
      </c>
      <c r="D168" s="2" t="s">
        <v>14</v>
      </c>
      <c r="E168" s="2">
        <v>160.86709999999999</v>
      </c>
    </row>
    <row r="169" spans="3:6">
      <c r="C169" s="165"/>
      <c r="D169" s="2" t="s">
        <v>15</v>
      </c>
      <c r="E169" s="2">
        <v>51.438699999999997</v>
      </c>
    </row>
    <row r="170" spans="3:6">
      <c r="C170" s="165"/>
      <c r="D170" s="2" t="s">
        <v>16</v>
      </c>
      <c r="E170" s="2">
        <v>3.1274000000000002</v>
      </c>
      <c r="F170" s="3">
        <f>E170</f>
        <v>3.1274000000000002</v>
      </c>
    </row>
    <row r="172" spans="3:6">
      <c r="D172" s="10" t="s">
        <v>11</v>
      </c>
      <c r="E172" s="10"/>
      <c r="F172" s="10">
        <f>AVERAGE(F3:F170)</f>
        <v>3.9149053571428567</v>
      </c>
    </row>
    <row r="173" spans="3:6">
      <c r="D173" s="10" t="s">
        <v>26</v>
      </c>
      <c r="E173" s="10"/>
      <c r="F173" s="11">
        <f>STDEV(F3:F170)/SQRT(56)</f>
        <v>0.19453000623914118</v>
      </c>
    </row>
    <row r="177" spans="2:7" ht="17" thickBot="1"/>
    <row r="178" spans="2:7">
      <c r="B178" s="35" t="s">
        <v>145</v>
      </c>
      <c r="C178" s="36"/>
      <c r="D178" s="36"/>
      <c r="E178" s="36"/>
      <c r="F178" s="36"/>
      <c r="G178" s="37"/>
    </row>
    <row r="179" spans="2:7">
      <c r="B179" s="38" t="s">
        <v>101</v>
      </c>
      <c r="C179" s="2" t="s">
        <v>102</v>
      </c>
      <c r="D179" s="2" t="s">
        <v>103</v>
      </c>
      <c r="E179" s="2" t="s">
        <v>104</v>
      </c>
      <c r="F179" s="40" t="s">
        <v>105</v>
      </c>
      <c r="G179" s="31" t="s">
        <v>106</v>
      </c>
    </row>
    <row r="180" spans="2:7">
      <c r="B180" s="38" t="s">
        <v>146</v>
      </c>
      <c r="C180" s="2">
        <v>1.01</v>
      </c>
      <c r="D180" s="2" t="s">
        <v>147</v>
      </c>
      <c r="E180" s="2" t="s">
        <v>109</v>
      </c>
      <c r="F180" s="41" t="s">
        <v>125</v>
      </c>
      <c r="G180" s="31">
        <v>9.1999999999999998E-3</v>
      </c>
    </row>
    <row r="181" spans="2:7">
      <c r="B181" s="38" t="s">
        <v>148</v>
      </c>
      <c r="C181" s="2">
        <v>-0.18390000000000001</v>
      </c>
      <c r="D181" s="2" t="s">
        <v>149</v>
      </c>
      <c r="E181" s="2" t="s">
        <v>117</v>
      </c>
      <c r="F181" s="41" t="s">
        <v>118</v>
      </c>
      <c r="G181" s="31">
        <v>0.94769999999999999</v>
      </c>
    </row>
    <row r="182" spans="2:7">
      <c r="B182" s="38" t="s">
        <v>150</v>
      </c>
      <c r="C182" s="2">
        <v>-0.7429</v>
      </c>
      <c r="D182" s="2" t="s">
        <v>151</v>
      </c>
      <c r="E182" s="2" t="s">
        <v>117</v>
      </c>
      <c r="F182" s="40" t="s">
        <v>118</v>
      </c>
      <c r="G182" s="31">
        <v>0.34749999999999998</v>
      </c>
    </row>
    <row r="183" spans="2:7">
      <c r="B183" s="38" t="s">
        <v>152</v>
      </c>
      <c r="C183" s="2">
        <v>-1.194</v>
      </c>
      <c r="D183" s="2" t="s">
        <v>153</v>
      </c>
      <c r="E183" s="2" t="s">
        <v>109</v>
      </c>
      <c r="F183" s="41" t="s">
        <v>125</v>
      </c>
      <c r="G183" s="31">
        <v>6.1999999999999998E-3</v>
      </c>
    </row>
    <row r="184" spans="2:7">
      <c r="B184" s="38" t="s">
        <v>154</v>
      </c>
      <c r="C184" s="2">
        <v>-1.7529999999999999</v>
      </c>
      <c r="D184" s="2" t="s">
        <v>155</v>
      </c>
      <c r="E184" s="2" t="s">
        <v>109</v>
      </c>
      <c r="F184" s="41" t="s">
        <v>125</v>
      </c>
      <c r="G184" s="31">
        <v>1.2999999999999999E-3</v>
      </c>
    </row>
    <row r="185" spans="2:7" ht="17" thickBot="1">
      <c r="B185" s="39" t="s">
        <v>156</v>
      </c>
      <c r="C185" s="33">
        <v>-0.55889999999999995</v>
      </c>
      <c r="D185" s="33" t="s">
        <v>157</v>
      </c>
      <c r="E185" s="33" t="s">
        <v>117</v>
      </c>
      <c r="F185" s="42" t="s">
        <v>118</v>
      </c>
      <c r="G185" s="34">
        <v>0.64810000000000001</v>
      </c>
    </row>
    <row r="188" spans="2:7">
      <c r="F188" s="3"/>
    </row>
  </sheetData>
  <mergeCells count="153">
    <mergeCell ref="W30:W32"/>
    <mergeCell ref="W33:W35"/>
    <mergeCell ref="P84:P86"/>
    <mergeCell ref="P87:P89"/>
    <mergeCell ref="P90:P92"/>
    <mergeCell ref="P93:P95"/>
    <mergeCell ref="P96:P98"/>
    <mergeCell ref="P99:P101"/>
    <mergeCell ref="I117:I119"/>
    <mergeCell ref="P69:P71"/>
    <mergeCell ref="P72:P74"/>
    <mergeCell ref="P75:P77"/>
    <mergeCell ref="P63:P65"/>
    <mergeCell ref="P78:P80"/>
    <mergeCell ref="P81:P83"/>
    <mergeCell ref="P48:P50"/>
    <mergeCell ref="P51:P53"/>
    <mergeCell ref="P54:P56"/>
    <mergeCell ref="P57:P59"/>
    <mergeCell ref="P60:P62"/>
    <mergeCell ref="I120:I122"/>
    <mergeCell ref="I123:I125"/>
    <mergeCell ref="I105:I107"/>
    <mergeCell ref="I108:I110"/>
    <mergeCell ref="I111:I113"/>
    <mergeCell ref="W15:W17"/>
    <mergeCell ref="O3:O6"/>
    <mergeCell ref="P3:P5"/>
    <mergeCell ref="P6:P8"/>
    <mergeCell ref="P18:P20"/>
    <mergeCell ref="P21:P23"/>
    <mergeCell ref="P24:P26"/>
    <mergeCell ref="P27:P29"/>
    <mergeCell ref="I99:I101"/>
    <mergeCell ref="W36:W38"/>
    <mergeCell ref="W39:W41"/>
    <mergeCell ref="W42:W44"/>
    <mergeCell ref="W45:W47"/>
    <mergeCell ref="W18:W20"/>
    <mergeCell ref="W21:W23"/>
    <mergeCell ref="W24:W26"/>
    <mergeCell ref="W27:W29"/>
    <mergeCell ref="P45:P47"/>
    <mergeCell ref="P66:P68"/>
    <mergeCell ref="C162:C164"/>
    <mergeCell ref="C165:C167"/>
    <mergeCell ref="C120:C122"/>
    <mergeCell ref="C123:C125"/>
    <mergeCell ref="I114:I116"/>
    <mergeCell ref="C90:C92"/>
    <mergeCell ref="I24:I26"/>
    <mergeCell ref="I27:I29"/>
    <mergeCell ref="C96:C98"/>
    <mergeCell ref="C99:C101"/>
    <mergeCell ref="C102:C104"/>
    <mergeCell ref="C105:C107"/>
    <mergeCell ref="I87:I89"/>
    <mergeCell ref="I90:I92"/>
    <mergeCell ref="I93:I95"/>
    <mergeCell ref="I96:I98"/>
    <mergeCell ref="C66:C68"/>
    <mergeCell ref="C69:C71"/>
    <mergeCell ref="I102:I104"/>
    <mergeCell ref="I42:I44"/>
    <mergeCell ref="I45:I47"/>
    <mergeCell ref="I48:I50"/>
    <mergeCell ref="I51:I53"/>
    <mergeCell ref="I54:I56"/>
    <mergeCell ref="C168:C170"/>
    <mergeCell ref="I66:I68"/>
    <mergeCell ref="I69:I71"/>
    <mergeCell ref="I72:I74"/>
    <mergeCell ref="I75:I77"/>
    <mergeCell ref="I78:I80"/>
    <mergeCell ref="I81:I83"/>
    <mergeCell ref="I84:I86"/>
    <mergeCell ref="C144:C146"/>
    <mergeCell ref="C147:C149"/>
    <mergeCell ref="C150:C152"/>
    <mergeCell ref="C153:C155"/>
    <mergeCell ref="C156:C158"/>
    <mergeCell ref="C159:C161"/>
    <mergeCell ref="C126:C128"/>
    <mergeCell ref="C129:C131"/>
    <mergeCell ref="C132:C134"/>
    <mergeCell ref="C135:C137"/>
    <mergeCell ref="C138:C140"/>
    <mergeCell ref="C141:C143"/>
    <mergeCell ref="C108:C110"/>
    <mergeCell ref="C111:C113"/>
    <mergeCell ref="C114:C116"/>
    <mergeCell ref="C117:C119"/>
    <mergeCell ref="C51:C53"/>
    <mergeCell ref="C18:C20"/>
    <mergeCell ref="C36:C38"/>
    <mergeCell ref="I30:I32"/>
    <mergeCell ref="I33:I35"/>
    <mergeCell ref="I36:I38"/>
    <mergeCell ref="I39:I41"/>
    <mergeCell ref="I60:I62"/>
    <mergeCell ref="I63:I65"/>
    <mergeCell ref="I57:I59"/>
    <mergeCell ref="C63:C65"/>
    <mergeCell ref="C45:C47"/>
    <mergeCell ref="C48:C50"/>
    <mergeCell ref="B3:B6"/>
    <mergeCell ref="C3:C5"/>
    <mergeCell ref="C6:C8"/>
    <mergeCell ref="C9:C11"/>
    <mergeCell ref="C12:C14"/>
    <mergeCell ref="C15:C17"/>
    <mergeCell ref="C93:C95"/>
    <mergeCell ref="H3:H6"/>
    <mergeCell ref="I3:I5"/>
    <mergeCell ref="I6:I8"/>
    <mergeCell ref="I9:I11"/>
    <mergeCell ref="I12:I14"/>
    <mergeCell ref="I15:I17"/>
    <mergeCell ref="I18:I20"/>
    <mergeCell ref="I21:I23"/>
    <mergeCell ref="C72:C74"/>
    <mergeCell ref="C75:C77"/>
    <mergeCell ref="C78:C80"/>
    <mergeCell ref="C81:C83"/>
    <mergeCell ref="C84:C86"/>
    <mergeCell ref="C87:C89"/>
    <mergeCell ref="C54:C56"/>
    <mergeCell ref="C57:C59"/>
    <mergeCell ref="C60:C62"/>
    <mergeCell ref="D2:E2"/>
    <mergeCell ref="J2:K2"/>
    <mergeCell ref="Q2:R2"/>
    <mergeCell ref="X2:Y2"/>
    <mergeCell ref="C39:C41"/>
    <mergeCell ref="C42:C44"/>
    <mergeCell ref="C21:C23"/>
    <mergeCell ref="C24:C26"/>
    <mergeCell ref="C27:C29"/>
    <mergeCell ref="C30:C32"/>
    <mergeCell ref="C33:C35"/>
    <mergeCell ref="P33:P35"/>
    <mergeCell ref="P36:P38"/>
    <mergeCell ref="P39:P41"/>
    <mergeCell ref="P42:P44"/>
    <mergeCell ref="P30:P32"/>
    <mergeCell ref="V3:V6"/>
    <mergeCell ref="W3:W5"/>
    <mergeCell ref="W6:W8"/>
    <mergeCell ref="P9:P11"/>
    <mergeCell ref="P12:P14"/>
    <mergeCell ref="P15:P17"/>
    <mergeCell ref="W9:W11"/>
    <mergeCell ref="W12:W1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38337-741F-4F47-88FD-D00B49997F5E}">
  <dimension ref="C1:S60"/>
  <sheetViews>
    <sheetView workbookViewId="0">
      <selection activeCell="V50" sqref="V50"/>
    </sheetView>
  </sheetViews>
  <sheetFormatPr baseColWidth="10" defaultRowHeight="16"/>
  <cols>
    <col min="5" max="5" width="3.83203125" customWidth="1"/>
    <col min="8" max="8" width="4" customWidth="1"/>
  </cols>
  <sheetData>
    <row r="1" spans="3:19" ht="17" thickBot="1"/>
    <row r="2" spans="3:19" ht="16" customHeight="1">
      <c r="C2" s="183" t="s">
        <v>234</v>
      </c>
      <c r="D2" s="184"/>
      <c r="E2" s="184"/>
      <c r="F2" s="184"/>
      <c r="G2" s="184"/>
      <c r="H2" s="184"/>
      <c r="I2" s="184"/>
      <c r="J2" s="185"/>
      <c r="L2" s="183" t="s">
        <v>245</v>
      </c>
      <c r="M2" s="184"/>
      <c r="N2" s="184"/>
      <c r="O2" s="184"/>
      <c r="P2" s="184"/>
      <c r="Q2" s="184"/>
      <c r="R2" s="184"/>
      <c r="S2" s="185"/>
    </row>
    <row r="3" spans="3:19">
      <c r="C3" s="186"/>
      <c r="D3" s="130"/>
      <c r="E3" s="130"/>
      <c r="F3" s="130"/>
      <c r="G3" s="130"/>
      <c r="H3" s="130"/>
      <c r="I3" s="130"/>
      <c r="J3" s="187"/>
      <c r="L3" s="186"/>
      <c r="M3" s="130"/>
      <c r="N3" s="130"/>
      <c r="O3" s="130"/>
      <c r="P3" s="130"/>
      <c r="Q3" s="130"/>
      <c r="R3" s="130"/>
      <c r="S3" s="187"/>
    </row>
    <row r="4" spans="3:19">
      <c r="C4" s="17"/>
      <c r="D4" s="18"/>
      <c r="E4" s="18"/>
      <c r="F4" s="18"/>
      <c r="G4" s="18"/>
      <c r="H4" s="18"/>
      <c r="I4" s="18"/>
      <c r="J4" s="1"/>
      <c r="L4" s="17"/>
      <c r="M4" s="18"/>
      <c r="N4" s="18"/>
      <c r="O4" s="18"/>
      <c r="P4" s="18"/>
      <c r="Q4" s="18"/>
      <c r="R4" s="18"/>
      <c r="S4" s="1"/>
    </row>
    <row r="5" spans="3:19">
      <c r="C5" s="181" t="s">
        <v>232</v>
      </c>
      <c r="D5" s="121"/>
      <c r="E5" s="18"/>
      <c r="F5" s="121" t="s">
        <v>235</v>
      </c>
      <c r="G5" s="121"/>
      <c r="H5" s="18"/>
      <c r="I5" s="121" t="s">
        <v>232</v>
      </c>
      <c r="J5" s="182"/>
      <c r="L5" s="181" t="s">
        <v>232</v>
      </c>
      <c r="M5" s="121"/>
      <c r="N5" s="18"/>
      <c r="O5" s="121" t="s">
        <v>235</v>
      </c>
      <c r="P5" s="121"/>
      <c r="Q5" s="18"/>
      <c r="R5" s="121" t="s">
        <v>232</v>
      </c>
      <c r="S5" s="182"/>
    </row>
    <row r="6" spans="3:19">
      <c r="C6" s="100" t="s">
        <v>167</v>
      </c>
      <c r="D6" s="24" t="s">
        <v>233</v>
      </c>
      <c r="E6" s="18"/>
      <c r="F6" s="24" t="s">
        <v>167</v>
      </c>
      <c r="G6" s="24" t="s">
        <v>233</v>
      </c>
      <c r="H6" s="18"/>
      <c r="I6" s="24" t="s">
        <v>167</v>
      </c>
      <c r="J6" s="101" t="s">
        <v>233</v>
      </c>
      <c r="L6" s="100" t="s">
        <v>167</v>
      </c>
      <c r="M6" s="24" t="s">
        <v>233</v>
      </c>
      <c r="N6" s="18"/>
      <c r="O6" s="24" t="s">
        <v>167</v>
      </c>
      <c r="P6" s="24" t="s">
        <v>233</v>
      </c>
      <c r="Q6" s="18"/>
      <c r="R6" s="24" t="s">
        <v>167</v>
      </c>
      <c r="S6" s="101" t="s">
        <v>233</v>
      </c>
    </row>
    <row r="7" spans="3:19">
      <c r="C7" s="30">
        <v>1</v>
      </c>
      <c r="D7" s="94">
        <v>0.15</v>
      </c>
      <c r="E7" s="18"/>
      <c r="F7" s="85">
        <v>1</v>
      </c>
      <c r="G7" s="85">
        <v>0.37</v>
      </c>
      <c r="H7" s="18"/>
      <c r="I7" s="85">
        <v>1</v>
      </c>
      <c r="J7" s="107">
        <v>0.38</v>
      </c>
      <c r="L7" s="30">
        <v>1</v>
      </c>
      <c r="M7" s="98">
        <v>0.16</v>
      </c>
      <c r="N7" s="18"/>
      <c r="O7" s="99">
        <v>1</v>
      </c>
      <c r="P7" s="98">
        <v>0.56000000000000005</v>
      </c>
      <c r="Q7" s="18"/>
      <c r="R7" s="99">
        <v>1</v>
      </c>
      <c r="S7" s="102">
        <v>0.44</v>
      </c>
    </row>
    <row r="8" spans="3:19">
      <c r="C8" s="30">
        <v>2</v>
      </c>
      <c r="D8" s="94">
        <v>0.21</v>
      </c>
      <c r="E8" s="18"/>
      <c r="F8" s="85">
        <v>2</v>
      </c>
      <c r="G8" s="85">
        <v>0.22</v>
      </c>
      <c r="H8" s="18"/>
      <c r="I8" s="85">
        <v>2</v>
      </c>
      <c r="J8" s="107">
        <v>0.32</v>
      </c>
      <c r="L8" s="30">
        <v>2</v>
      </c>
      <c r="M8" s="98">
        <v>0.36</v>
      </c>
      <c r="N8" s="18"/>
      <c r="O8" s="99">
        <v>2</v>
      </c>
      <c r="P8" s="98">
        <v>0.31</v>
      </c>
      <c r="Q8" s="18"/>
      <c r="R8" s="99">
        <v>2</v>
      </c>
      <c r="S8" s="102">
        <v>0.33</v>
      </c>
    </row>
    <row r="9" spans="3:19">
      <c r="C9" s="30">
        <v>3</v>
      </c>
      <c r="D9" s="94">
        <v>0.13</v>
      </c>
      <c r="E9" s="18"/>
      <c r="F9" s="85">
        <v>3</v>
      </c>
      <c r="G9" s="85">
        <v>0.23</v>
      </c>
      <c r="H9" s="18"/>
      <c r="I9" s="85">
        <v>3</v>
      </c>
      <c r="J9" s="107">
        <v>0.47</v>
      </c>
      <c r="L9" s="30">
        <v>3</v>
      </c>
      <c r="M9" s="98">
        <v>0.26</v>
      </c>
      <c r="N9" s="18"/>
      <c r="O9" s="99">
        <v>3</v>
      </c>
      <c r="P9" s="98">
        <v>0.37</v>
      </c>
      <c r="Q9" s="18"/>
      <c r="R9" s="99">
        <v>3</v>
      </c>
      <c r="S9" s="102">
        <v>0.44</v>
      </c>
    </row>
    <row r="10" spans="3:19">
      <c r="C10" s="30">
        <v>4</v>
      </c>
      <c r="D10" s="94">
        <v>0.27</v>
      </c>
      <c r="E10" s="18"/>
      <c r="F10" s="85">
        <v>4</v>
      </c>
      <c r="G10" s="85">
        <v>0.27</v>
      </c>
      <c r="H10" s="18"/>
      <c r="I10" s="85">
        <v>4</v>
      </c>
      <c r="J10" s="107">
        <v>0.32</v>
      </c>
      <c r="L10" s="30">
        <v>4</v>
      </c>
      <c r="M10" s="98">
        <v>0.17</v>
      </c>
      <c r="N10" s="18"/>
      <c r="O10" s="99">
        <v>4</v>
      </c>
      <c r="P10" s="98">
        <v>0.35</v>
      </c>
      <c r="Q10" s="18"/>
      <c r="R10" s="99">
        <v>4</v>
      </c>
      <c r="S10" s="102">
        <v>0.53</v>
      </c>
    </row>
    <row r="11" spans="3:19">
      <c r="C11" s="30">
        <v>5</v>
      </c>
      <c r="D11" s="94">
        <v>0.1</v>
      </c>
      <c r="E11" s="18"/>
      <c r="F11" s="85">
        <v>5</v>
      </c>
      <c r="G11" s="85">
        <v>0.17</v>
      </c>
      <c r="H11" s="18"/>
      <c r="I11" s="85">
        <v>5</v>
      </c>
      <c r="J11" s="107">
        <v>0.45</v>
      </c>
      <c r="L11" s="30">
        <v>5</v>
      </c>
      <c r="M11" s="98">
        <v>0.34</v>
      </c>
      <c r="N11" s="18"/>
      <c r="O11" s="99">
        <v>5</v>
      </c>
      <c r="P11" s="98">
        <v>0.38</v>
      </c>
      <c r="Q11" s="18"/>
      <c r="R11" s="99">
        <v>5</v>
      </c>
      <c r="S11" s="102">
        <v>0.36</v>
      </c>
    </row>
    <row r="12" spans="3:19">
      <c r="C12" s="30">
        <v>6</v>
      </c>
      <c r="D12" s="94">
        <v>0.18</v>
      </c>
      <c r="E12" s="18"/>
      <c r="F12" s="85">
        <v>6</v>
      </c>
      <c r="G12" s="85">
        <v>0.21</v>
      </c>
      <c r="H12" s="18"/>
      <c r="I12" s="85">
        <v>6</v>
      </c>
      <c r="J12" s="107">
        <v>0.34</v>
      </c>
      <c r="L12" s="30">
        <v>6</v>
      </c>
      <c r="M12" s="98">
        <v>0.06</v>
      </c>
      <c r="N12" s="18"/>
      <c r="O12" s="99">
        <v>6</v>
      </c>
      <c r="P12" s="98">
        <v>0.28999999999999998</v>
      </c>
      <c r="Q12" s="18"/>
      <c r="R12" s="99">
        <v>6</v>
      </c>
      <c r="S12" s="102">
        <v>0.39</v>
      </c>
    </row>
    <row r="13" spans="3:19">
      <c r="C13" s="30">
        <v>7</v>
      </c>
      <c r="D13" s="94">
        <v>0.12</v>
      </c>
      <c r="E13" s="18"/>
      <c r="F13" s="85">
        <v>7</v>
      </c>
      <c r="G13" s="85">
        <v>0.23</v>
      </c>
      <c r="H13" s="18"/>
      <c r="I13" s="85">
        <v>7</v>
      </c>
      <c r="J13" s="107">
        <v>0.45</v>
      </c>
      <c r="L13" s="30">
        <v>7</v>
      </c>
      <c r="M13" s="98">
        <v>0.22</v>
      </c>
      <c r="N13" s="18"/>
      <c r="O13" s="99">
        <v>7</v>
      </c>
      <c r="P13" s="98">
        <v>0.44</v>
      </c>
      <c r="Q13" s="18"/>
      <c r="R13" s="99">
        <v>7</v>
      </c>
      <c r="S13" s="102">
        <v>0.39</v>
      </c>
    </row>
    <row r="14" spans="3:19">
      <c r="C14" s="30">
        <v>8</v>
      </c>
      <c r="D14" s="94">
        <v>0.15</v>
      </c>
      <c r="E14" s="18"/>
      <c r="F14" s="85">
        <v>8</v>
      </c>
      <c r="G14" s="85">
        <v>0.46</v>
      </c>
      <c r="H14" s="18"/>
      <c r="I14" s="85">
        <v>8</v>
      </c>
      <c r="J14" s="107">
        <v>0.42</v>
      </c>
      <c r="L14" s="30">
        <v>8</v>
      </c>
      <c r="M14" s="98">
        <v>0.31</v>
      </c>
      <c r="N14" s="18"/>
      <c r="O14" s="99">
        <v>8</v>
      </c>
      <c r="P14" s="98">
        <v>0.28999999999999998</v>
      </c>
      <c r="Q14" s="18"/>
      <c r="R14" s="99">
        <v>8</v>
      </c>
      <c r="S14" s="102">
        <v>0.39</v>
      </c>
    </row>
    <row r="15" spans="3:19">
      <c r="C15" s="30">
        <v>9</v>
      </c>
      <c r="D15" s="95">
        <v>0.34</v>
      </c>
      <c r="E15" s="18"/>
      <c r="F15" s="85">
        <v>9</v>
      </c>
      <c r="G15" s="85">
        <v>0.19</v>
      </c>
      <c r="H15" s="18"/>
      <c r="I15" s="85">
        <v>9</v>
      </c>
      <c r="J15" s="107">
        <v>0.36</v>
      </c>
      <c r="L15" s="30">
        <v>9</v>
      </c>
      <c r="M15" s="98">
        <v>0.24</v>
      </c>
      <c r="N15" s="18"/>
      <c r="O15" s="99">
        <v>9</v>
      </c>
      <c r="P15" s="98">
        <v>0.35</v>
      </c>
      <c r="Q15" s="18"/>
      <c r="R15" s="99">
        <v>9</v>
      </c>
      <c r="S15" s="102">
        <v>0.54</v>
      </c>
    </row>
    <row r="16" spans="3:19">
      <c r="C16" s="30">
        <v>10</v>
      </c>
      <c r="D16" s="95">
        <v>0.3</v>
      </c>
      <c r="E16" s="18"/>
      <c r="F16" s="85">
        <v>10</v>
      </c>
      <c r="G16" s="85">
        <v>0.26</v>
      </c>
      <c r="H16" s="18"/>
      <c r="I16" s="85">
        <v>10</v>
      </c>
      <c r="J16" s="107">
        <v>0.35</v>
      </c>
      <c r="L16" s="30">
        <v>10</v>
      </c>
      <c r="M16" s="98">
        <v>0.41</v>
      </c>
      <c r="N16" s="18"/>
      <c r="O16" s="99">
        <v>10</v>
      </c>
      <c r="P16" s="98">
        <v>0.43</v>
      </c>
      <c r="Q16" s="18"/>
      <c r="R16" s="99">
        <v>10</v>
      </c>
      <c r="S16" s="102">
        <v>0.49</v>
      </c>
    </row>
    <row r="17" spans="3:19">
      <c r="C17" s="30">
        <v>11</v>
      </c>
      <c r="D17" s="95">
        <v>0.26</v>
      </c>
      <c r="E17" s="18"/>
      <c r="F17" s="85">
        <v>11</v>
      </c>
      <c r="G17" s="85">
        <v>0.26</v>
      </c>
      <c r="H17" s="18"/>
      <c r="I17" s="85">
        <v>11</v>
      </c>
      <c r="J17" s="107">
        <v>0.32</v>
      </c>
      <c r="L17" s="30">
        <v>11</v>
      </c>
      <c r="M17" s="98">
        <v>0.28000000000000003</v>
      </c>
      <c r="N17" s="18"/>
      <c r="O17" s="99">
        <v>11</v>
      </c>
      <c r="P17" s="98">
        <v>0.33</v>
      </c>
      <c r="Q17" s="18"/>
      <c r="R17" s="99">
        <v>11</v>
      </c>
      <c r="S17" s="102">
        <v>0.21</v>
      </c>
    </row>
    <row r="18" spans="3:19">
      <c r="C18" s="30">
        <v>12</v>
      </c>
      <c r="D18" s="95">
        <v>0.26</v>
      </c>
      <c r="E18" s="18"/>
      <c r="F18" s="85">
        <v>12</v>
      </c>
      <c r="G18" s="85">
        <v>0.25</v>
      </c>
      <c r="H18" s="18"/>
      <c r="I18" s="85">
        <v>12</v>
      </c>
      <c r="J18" s="107">
        <v>0.38</v>
      </c>
      <c r="L18" s="30">
        <v>12</v>
      </c>
      <c r="M18" s="98">
        <v>0.31</v>
      </c>
      <c r="N18" s="18"/>
      <c r="O18" s="99">
        <v>12</v>
      </c>
      <c r="P18" s="98">
        <v>0.28999999999999998</v>
      </c>
      <c r="Q18" s="18"/>
      <c r="R18" s="99">
        <v>12</v>
      </c>
      <c r="S18" s="102">
        <v>0.39</v>
      </c>
    </row>
    <row r="19" spans="3:19">
      <c r="C19" s="30">
        <v>13</v>
      </c>
      <c r="D19" s="95">
        <v>0.3</v>
      </c>
      <c r="E19" s="18"/>
      <c r="F19" s="85">
        <v>13</v>
      </c>
      <c r="G19" s="85">
        <v>0.28999999999999998</v>
      </c>
      <c r="H19" s="18"/>
      <c r="I19" s="85">
        <v>13</v>
      </c>
      <c r="J19" s="107">
        <v>0.28000000000000003</v>
      </c>
      <c r="L19" s="30">
        <v>13</v>
      </c>
      <c r="M19" s="98">
        <v>0.17</v>
      </c>
      <c r="N19" s="18"/>
      <c r="O19" s="99">
        <v>13</v>
      </c>
      <c r="P19" s="98">
        <v>0.42</v>
      </c>
      <c r="Q19" s="18"/>
      <c r="R19" s="99">
        <v>13</v>
      </c>
      <c r="S19" s="102">
        <v>0.39</v>
      </c>
    </row>
    <row r="20" spans="3:19">
      <c r="C20" s="30">
        <v>14</v>
      </c>
      <c r="D20" s="95">
        <v>0.34</v>
      </c>
      <c r="E20" s="18"/>
      <c r="F20" s="85">
        <v>14</v>
      </c>
      <c r="G20" s="85">
        <v>0.22</v>
      </c>
      <c r="H20" s="18"/>
      <c r="I20" s="85">
        <v>14</v>
      </c>
      <c r="J20" s="107">
        <v>0.22</v>
      </c>
      <c r="L20" s="30">
        <v>14</v>
      </c>
      <c r="M20" s="98">
        <v>0.17</v>
      </c>
      <c r="N20" s="18"/>
      <c r="O20" s="99">
        <v>14</v>
      </c>
      <c r="P20" s="98">
        <v>0.25</v>
      </c>
      <c r="Q20" s="18"/>
      <c r="R20" s="99">
        <v>14</v>
      </c>
      <c r="S20" s="102">
        <v>0.53</v>
      </c>
    </row>
    <row r="21" spans="3:19">
      <c r="C21" s="30">
        <v>15</v>
      </c>
      <c r="D21" s="95">
        <v>0.3</v>
      </c>
      <c r="E21" s="18"/>
      <c r="F21" s="85">
        <v>15</v>
      </c>
      <c r="G21" s="85">
        <v>0.22</v>
      </c>
      <c r="H21" s="18"/>
      <c r="I21" s="85">
        <v>15</v>
      </c>
      <c r="J21" s="107">
        <v>0.41</v>
      </c>
      <c r="L21" s="30">
        <v>15</v>
      </c>
      <c r="M21" s="98">
        <v>0.24</v>
      </c>
      <c r="N21" s="18"/>
      <c r="O21" s="99">
        <v>15</v>
      </c>
      <c r="P21" s="98">
        <v>0.26</v>
      </c>
      <c r="Q21" s="18"/>
      <c r="R21" s="99">
        <v>15</v>
      </c>
      <c r="S21" s="102">
        <v>0.56999999999999995</v>
      </c>
    </row>
    <row r="22" spans="3:19">
      <c r="C22" s="30">
        <v>16</v>
      </c>
      <c r="D22" s="95">
        <v>0.36</v>
      </c>
      <c r="E22" s="18"/>
      <c r="F22" s="85">
        <v>16</v>
      </c>
      <c r="G22" s="85">
        <v>0.28999999999999998</v>
      </c>
      <c r="H22" s="18"/>
      <c r="I22" s="85">
        <v>16</v>
      </c>
      <c r="J22" s="107">
        <v>0.28000000000000003</v>
      </c>
      <c r="L22" s="30">
        <v>16</v>
      </c>
      <c r="M22" s="98">
        <v>0.21</v>
      </c>
      <c r="N22" s="18"/>
      <c r="O22" s="99">
        <v>16</v>
      </c>
      <c r="P22" s="98">
        <v>0.38</v>
      </c>
      <c r="Q22" s="18"/>
      <c r="R22" s="99">
        <v>16</v>
      </c>
      <c r="S22" s="102">
        <v>0.52</v>
      </c>
    </row>
    <row r="23" spans="3:19">
      <c r="C23" s="30">
        <v>17</v>
      </c>
      <c r="D23" s="95">
        <v>0.33</v>
      </c>
      <c r="E23" s="18"/>
      <c r="F23" s="85">
        <v>17</v>
      </c>
      <c r="G23" s="85">
        <v>0.28999999999999998</v>
      </c>
      <c r="H23" s="18"/>
      <c r="I23" s="85">
        <v>17</v>
      </c>
      <c r="J23" s="107">
        <v>0.19</v>
      </c>
      <c r="L23" s="30">
        <v>17</v>
      </c>
      <c r="M23" s="98">
        <v>0.28999999999999998</v>
      </c>
      <c r="N23" s="18"/>
      <c r="O23" s="99">
        <v>17</v>
      </c>
      <c r="P23" s="98">
        <v>0.31</v>
      </c>
      <c r="Q23" s="18"/>
      <c r="R23" s="99">
        <v>17</v>
      </c>
      <c r="S23" s="102">
        <v>0.34</v>
      </c>
    </row>
    <row r="24" spans="3:19">
      <c r="C24" s="30">
        <v>18</v>
      </c>
      <c r="D24" s="95">
        <v>0.4</v>
      </c>
      <c r="E24" s="18"/>
      <c r="F24" s="85">
        <v>18</v>
      </c>
      <c r="G24" s="85">
        <v>0.3</v>
      </c>
      <c r="H24" s="18"/>
      <c r="I24" s="85">
        <v>18</v>
      </c>
      <c r="J24" s="107">
        <v>0.36</v>
      </c>
      <c r="L24" s="30">
        <v>18</v>
      </c>
      <c r="M24" s="98">
        <v>0.53</v>
      </c>
      <c r="N24" s="18"/>
      <c r="O24" s="99">
        <v>18</v>
      </c>
      <c r="P24" s="98">
        <v>0.28999999999999998</v>
      </c>
      <c r="Q24" s="18"/>
      <c r="R24" s="99">
        <v>18</v>
      </c>
      <c r="S24" s="102">
        <v>0.61</v>
      </c>
    </row>
    <row r="25" spans="3:19">
      <c r="C25" s="30">
        <v>19</v>
      </c>
      <c r="D25" s="95">
        <v>0.5</v>
      </c>
      <c r="E25" s="18"/>
      <c r="F25" s="85">
        <v>19</v>
      </c>
      <c r="G25" s="85">
        <v>0.27</v>
      </c>
      <c r="H25" s="18"/>
      <c r="I25" s="85">
        <v>19</v>
      </c>
      <c r="J25" s="107">
        <v>0.22</v>
      </c>
      <c r="L25" s="30">
        <v>19</v>
      </c>
      <c r="M25" s="98">
        <v>0.23</v>
      </c>
      <c r="N25" s="18"/>
      <c r="O25" s="99">
        <v>19</v>
      </c>
      <c r="P25" s="98">
        <v>0.4</v>
      </c>
      <c r="Q25" s="18"/>
      <c r="R25" s="99">
        <v>19</v>
      </c>
      <c r="S25" s="102">
        <v>0.44</v>
      </c>
    </row>
    <row r="26" spans="3:19">
      <c r="C26" s="30">
        <v>20</v>
      </c>
      <c r="D26" s="95">
        <v>0.38</v>
      </c>
      <c r="E26" s="18"/>
      <c r="F26" s="85">
        <v>20</v>
      </c>
      <c r="G26" s="85">
        <v>0.26</v>
      </c>
      <c r="H26" s="18"/>
      <c r="I26" s="85">
        <v>20</v>
      </c>
      <c r="J26" s="107">
        <v>0.2</v>
      </c>
      <c r="L26" s="30">
        <v>20</v>
      </c>
      <c r="M26" s="98">
        <v>0.38</v>
      </c>
      <c r="N26" s="18"/>
      <c r="O26" s="99">
        <v>20</v>
      </c>
      <c r="P26" s="98">
        <v>0.33</v>
      </c>
      <c r="Q26" s="18"/>
      <c r="R26" s="99">
        <v>20</v>
      </c>
      <c r="S26" s="102">
        <v>0.54</v>
      </c>
    </row>
    <row r="27" spans="3:19">
      <c r="C27" s="30">
        <v>21</v>
      </c>
      <c r="D27" s="95">
        <v>0.4</v>
      </c>
      <c r="E27" s="18"/>
      <c r="F27" s="85">
        <v>21</v>
      </c>
      <c r="G27" s="85">
        <v>0.33</v>
      </c>
      <c r="H27" s="18"/>
      <c r="I27" s="85">
        <v>21</v>
      </c>
      <c r="J27" s="107">
        <v>0.33</v>
      </c>
      <c r="L27" s="30">
        <v>21</v>
      </c>
      <c r="M27" s="98">
        <v>0.39</v>
      </c>
      <c r="N27" s="18"/>
      <c r="O27" s="99">
        <v>21</v>
      </c>
      <c r="P27" s="98">
        <v>0.42</v>
      </c>
      <c r="Q27" s="18"/>
      <c r="R27" s="99">
        <v>21</v>
      </c>
      <c r="S27" s="102">
        <v>0.51</v>
      </c>
    </row>
    <row r="28" spans="3:19">
      <c r="C28" s="30">
        <v>22</v>
      </c>
      <c r="D28" s="95">
        <v>0.32</v>
      </c>
      <c r="E28" s="18"/>
      <c r="F28" s="85">
        <v>22</v>
      </c>
      <c r="G28" s="85">
        <v>0.33</v>
      </c>
      <c r="H28" s="18"/>
      <c r="I28" s="85">
        <v>22</v>
      </c>
      <c r="J28" s="108">
        <v>0.6</v>
      </c>
      <c r="L28" s="30">
        <v>22</v>
      </c>
      <c r="M28" s="98">
        <v>0.46</v>
      </c>
      <c r="N28" s="18"/>
      <c r="O28" s="99">
        <v>22</v>
      </c>
      <c r="P28" s="98">
        <v>0.45</v>
      </c>
      <c r="Q28" s="18"/>
      <c r="R28" s="99">
        <v>22</v>
      </c>
      <c r="S28" s="102">
        <v>0.5</v>
      </c>
    </row>
    <row r="29" spans="3:19">
      <c r="C29" s="30">
        <v>23</v>
      </c>
      <c r="D29" s="95">
        <v>0.5</v>
      </c>
      <c r="E29" s="18"/>
      <c r="F29" s="85">
        <v>23</v>
      </c>
      <c r="G29" s="85">
        <v>0.25</v>
      </c>
      <c r="H29" s="18"/>
      <c r="I29" s="85">
        <v>23</v>
      </c>
      <c r="J29" s="108">
        <v>0.59</v>
      </c>
      <c r="L29" s="30">
        <v>23</v>
      </c>
      <c r="M29" s="98">
        <v>0.33</v>
      </c>
      <c r="N29" s="18"/>
      <c r="O29" s="99">
        <v>23</v>
      </c>
      <c r="P29" s="98">
        <v>0.39</v>
      </c>
      <c r="Q29" s="18"/>
      <c r="R29" s="99">
        <v>23</v>
      </c>
      <c r="S29" s="102">
        <v>0.48</v>
      </c>
    </row>
    <row r="30" spans="3:19">
      <c r="C30" s="30">
        <v>24</v>
      </c>
      <c r="D30" s="95">
        <v>0.22</v>
      </c>
      <c r="E30" s="18"/>
      <c r="F30" s="85">
        <v>24</v>
      </c>
      <c r="G30" s="85">
        <v>0.27</v>
      </c>
      <c r="H30" s="18"/>
      <c r="I30" s="85">
        <v>24</v>
      </c>
      <c r="J30" s="108">
        <v>0.41</v>
      </c>
      <c r="L30" s="30">
        <v>24</v>
      </c>
      <c r="M30" s="98">
        <v>0.22</v>
      </c>
      <c r="N30" s="18"/>
      <c r="O30" s="99">
        <v>24</v>
      </c>
      <c r="P30" s="98">
        <v>0.28999999999999998</v>
      </c>
      <c r="Q30" s="18"/>
      <c r="R30" s="99">
        <v>24</v>
      </c>
      <c r="S30" s="102">
        <v>0.38</v>
      </c>
    </row>
    <row r="31" spans="3:19">
      <c r="C31" s="30">
        <v>25</v>
      </c>
      <c r="D31" s="95">
        <v>0.22</v>
      </c>
      <c r="E31" s="18"/>
      <c r="F31" s="85">
        <v>25</v>
      </c>
      <c r="G31" s="93">
        <v>0.44</v>
      </c>
      <c r="H31" s="18"/>
      <c r="I31" s="85">
        <v>25</v>
      </c>
      <c r="J31" s="108">
        <v>0.51</v>
      </c>
      <c r="L31" s="30">
        <v>25</v>
      </c>
      <c r="M31" s="98">
        <v>0.26</v>
      </c>
      <c r="N31" s="18"/>
      <c r="O31" s="99">
        <v>25</v>
      </c>
      <c r="P31" s="98">
        <v>0.23</v>
      </c>
      <c r="Q31" s="18"/>
      <c r="R31" s="99">
        <v>25</v>
      </c>
      <c r="S31" s="102">
        <v>0.41</v>
      </c>
    </row>
    <row r="32" spans="3:19">
      <c r="C32" s="17"/>
      <c r="D32" s="18"/>
      <c r="E32" s="18"/>
      <c r="F32" s="85">
        <v>26</v>
      </c>
      <c r="G32" s="93">
        <v>0.37</v>
      </c>
      <c r="H32" s="18"/>
      <c r="I32" s="85">
        <v>26</v>
      </c>
      <c r="J32" s="108">
        <v>0.49</v>
      </c>
      <c r="L32" s="17"/>
      <c r="M32" s="18"/>
      <c r="N32" s="18"/>
      <c r="O32" s="99">
        <v>26</v>
      </c>
      <c r="P32" s="98">
        <v>0.41</v>
      </c>
      <c r="Q32" s="18"/>
      <c r="R32" s="99">
        <v>26</v>
      </c>
      <c r="S32" s="102">
        <v>0.47</v>
      </c>
    </row>
    <row r="33" spans="3:19">
      <c r="C33" s="17"/>
      <c r="D33" s="18"/>
      <c r="E33" s="18"/>
      <c r="F33" s="85">
        <v>27</v>
      </c>
      <c r="G33" s="93">
        <v>0.34</v>
      </c>
      <c r="H33" s="18"/>
      <c r="I33" s="85">
        <v>27</v>
      </c>
      <c r="J33" s="108">
        <v>0.46</v>
      </c>
      <c r="L33" s="17"/>
      <c r="M33" s="18"/>
      <c r="N33" s="18"/>
      <c r="O33" s="99">
        <v>27</v>
      </c>
      <c r="P33" s="98">
        <v>0.24</v>
      </c>
      <c r="Q33" s="18"/>
      <c r="R33" s="99">
        <v>27</v>
      </c>
      <c r="S33" s="102">
        <v>0.53</v>
      </c>
    </row>
    <row r="34" spans="3:19">
      <c r="C34" s="17"/>
      <c r="D34" s="18"/>
      <c r="E34" s="18"/>
      <c r="F34" s="85">
        <v>28</v>
      </c>
      <c r="G34" s="93">
        <v>0.33</v>
      </c>
      <c r="H34" s="18"/>
      <c r="I34" s="85">
        <v>28</v>
      </c>
      <c r="J34" s="108">
        <v>0.53</v>
      </c>
      <c r="L34" s="17"/>
      <c r="M34" s="18"/>
      <c r="N34" s="18"/>
      <c r="O34" s="99">
        <v>28</v>
      </c>
      <c r="P34" s="98">
        <v>0.33</v>
      </c>
      <c r="Q34" s="18"/>
      <c r="R34" s="99">
        <v>28</v>
      </c>
      <c r="S34" s="102">
        <v>0.46</v>
      </c>
    </row>
    <row r="35" spans="3:19">
      <c r="C35" s="17"/>
      <c r="D35" s="18"/>
      <c r="E35" s="18"/>
      <c r="F35" s="85">
        <v>29</v>
      </c>
      <c r="G35" s="93">
        <v>0.34</v>
      </c>
      <c r="H35" s="18"/>
      <c r="I35" s="85">
        <v>29</v>
      </c>
      <c r="J35" s="108">
        <v>0.39</v>
      </c>
      <c r="L35" s="17"/>
      <c r="M35" s="18"/>
      <c r="N35" s="18"/>
      <c r="O35" s="99">
        <v>29</v>
      </c>
      <c r="P35" s="98">
        <v>0.41</v>
      </c>
      <c r="Q35" s="18"/>
      <c r="R35" s="99">
        <v>29</v>
      </c>
      <c r="S35" s="102">
        <v>0.45</v>
      </c>
    </row>
    <row r="36" spans="3:19">
      <c r="C36" s="17"/>
      <c r="D36" s="18"/>
      <c r="E36" s="18"/>
      <c r="F36" s="85">
        <v>30</v>
      </c>
      <c r="G36" s="93">
        <v>0.46</v>
      </c>
      <c r="H36" s="18"/>
      <c r="I36" s="85">
        <v>30</v>
      </c>
      <c r="J36" s="108">
        <v>0.33</v>
      </c>
      <c r="L36" s="17"/>
      <c r="M36" s="18"/>
      <c r="N36" s="18"/>
      <c r="O36" s="99">
        <v>30</v>
      </c>
      <c r="P36" s="98">
        <v>0.3</v>
      </c>
      <c r="Q36" s="18"/>
      <c r="R36" s="99">
        <v>30</v>
      </c>
      <c r="S36" s="102">
        <v>0.41</v>
      </c>
    </row>
    <row r="37" spans="3:19">
      <c r="C37" s="17"/>
      <c r="D37" s="18"/>
      <c r="E37" s="18"/>
      <c r="F37" s="85">
        <v>31</v>
      </c>
      <c r="G37" s="93">
        <v>0.35</v>
      </c>
      <c r="H37" s="18"/>
      <c r="I37" s="85">
        <v>31</v>
      </c>
      <c r="J37" s="108">
        <v>0.43</v>
      </c>
      <c r="L37" s="17"/>
      <c r="M37" s="18"/>
      <c r="N37" s="18"/>
      <c r="O37" s="99">
        <v>31</v>
      </c>
      <c r="P37" s="98">
        <v>0.39</v>
      </c>
      <c r="Q37" s="18"/>
      <c r="R37" s="99">
        <v>31</v>
      </c>
      <c r="S37" s="102">
        <v>0.56999999999999995</v>
      </c>
    </row>
    <row r="38" spans="3:19">
      <c r="C38" s="17"/>
      <c r="D38" s="18"/>
      <c r="E38" s="18"/>
      <c r="F38" s="85">
        <v>32</v>
      </c>
      <c r="G38" s="93">
        <v>0.3</v>
      </c>
      <c r="H38" s="18"/>
      <c r="I38" s="85">
        <v>32</v>
      </c>
      <c r="J38" s="108">
        <v>0.43</v>
      </c>
      <c r="L38" s="17"/>
      <c r="M38" s="18"/>
      <c r="N38" s="18"/>
      <c r="O38" s="99">
        <v>32</v>
      </c>
      <c r="P38" s="98">
        <v>0.4</v>
      </c>
      <c r="Q38" s="18"/>
      <c r="R38" s="99">
        <v>32</v>
      </c>
      <c r="S38" s="102">
        <v>0.61</v>
      </c>
    </row>
    <row r="39" spans="3:19">
      <c r="C39" s="17"/>
      <c r="D39" s="18"/>
      <c r="E39" s="18"/>
      <c r="F39" s="85">
        <v>33</v>
      </c>
      <c r="G39" s="93">
        <v>0.45</v>
      </c>
      <c r="H39" s="18"/>
      <c r="I39" s="85">
        <v>33</v>
      </c>
      <c r="J39" s="108">
        <v>0.28000000000000003</v>
      </c>
      <c r="L39" s="17"/>
      <c r="M39" s="18"/>
      <c r="N39" s="18"/>
      <c r="O39" s="99">
        <v>33</v>
      </c>
      <c r="P39" s="98">
        <v>0.34</v>
      </c>
      <c r="Q39" s="18"/>
      <c r="R39" s="99">
        <v>33</v>
      </c>
      <c r="S39" s="102">
        <v>0.56999999999999995</v>
      </c>
    </row>
    <row r="40" spans="3:19">
      <c r="C40" s="17"/>
      <c r="D40" s="18"/>
      <c r="E40" s="18"/>
      <c r="F40" s="85">
        <v>34</v>
      </c>
      <c r="G40" s="93">
        <v>0.42</v>
      </c>
      <c r="H40" s="18"/>
      <c r="I40" s="85">
        <v>34</v>
      </c>
      <c r="J40" s="108">
        <v>0.66</v>
      </c>
      <c r="L40" s="17"/>
      <c r="M40" s="18"/>
      <c r="N40" s="18"/>
      <c r="O40" s="96"/>
      <c r="P40" s="97"/>
      <c r="Q40" s="18"/>
      <c r="R40" s="99">
        <v>34</v>
      </c>
      <c r="S40" s="102">
        <v>0.42</v>
      </c>
    </row>
    <row r="41" spans="3:19">
      <c r="C41" s="17"/>
      <c r="D41" s="18"/>
      <c r="E41" s="18"/>
      <c r="F41" s="85">
        <v>35</v>
      </c>
      <c r="G41" s="93">
        <v>0.36</v>
      </c>
      <c r="H41" s="18"/>
      <c r="I41" s="85">
        <v>35</v>
      </c>
      <c r="J41" s="108">
        <v>0.61</v>
      </c>
      <c r="L41" s="17"/>
      <c r="M41" s="18"/>
      <c r="N41" s="18"/>
      <c r="O41" s="96"/>
      <c r="P41" s="97"/>
      <c r="Q41" s="18"/>
      <c r="R41" s="99">
        <v>35</v>
      </c>
      <c r="S41" s="102">
        <v>0.48</v>
      </c>
    </row>
    <row r="42" spans="3:19">
      <c r="C42" s="17"/>
      <c r="D42" s="18"/>
      <c r="E42" s="18"/>
      <c r="F42" s="85">
        <v>36</v>
      </c>
      <c r="G42" s="93">
        <v>0.37</v>
      </c>
      <c r="H42" s="18"/>
      <c r="I42" s="85">
        <v>36</v>
      </c>
      <c r="J42" s="108">
        <v>0.57999999999999996</v>
      </c>
      <c r="L42" s="17"/>
      <c r="M42" s="18"/>
      <c r="N42" s="18"/>
      <c r="O42" s="96"/>
      <c r="P42" s="97"/>
      <c r="Q42" s="18"/>
      <c r="R42" s="99">
        <v>36</v>
      </c>
      <c r="S42" s="102">
        <v>0.59</v>
      </c>
    </row>
    <row r="43" spans="3:19">
      <c r="C43" s="17"/>
      <c r="D43" s="18"/>
      <c r="E43" s="18"/>
      <c r="F43" s="85">
        <v>37</v>
      </c>
      <c r="G43" s="93">
        <v>0.39</v>
      </c>
      <c r="H43" s="18"/>
      <c r="I43" s="85">
        <v>37</v>
      </c>
      <c r="J43" s="108">
        <v>0.56000000000000005</v>
      </c>
      <c r="L43" s="17"/>
      <c r="M43" s="18"/>
      <c r="N43" s="18"/>
      <c r="O43" s="96"/>
      <c r="P43" s="97"/>
      <c r="Q43" s="18"/>
      <c r="R43" s="99">
        <v>37</v>
      </c>
      <c r="S43" s="102">
        <v>0.44</v>
      </c>
    </row>
    <row r="44" spans="3:19">
      <c r="C44" s="17"/>
      <c r="D44" s="18"/>
      <c r="E44" s="18"/>
      <c r="F44" s="85">
        <v>38</v>
      </c>
      <c r="G44" s="93">
        <v>0.33</v>
      </c>
      <c r="H44" s="18"/>
      <c r="I44" s="85">
        <v>38</v>
      </c>
      <c r="J44" s="108">
        <v>0.4</v>
      </c>
      <c r="L44" s="17"/>
      <c r="M44" s="18"/>
      <c r="N44" s="18"/>
      <c r="O44" s="96"/>
      <c r="P44" s="97"/>
      <c r="Q44" s="18"/>
      <c r="R44" s="99">
        <v>38</v>
      </c>
      <c r="S44" s="102">
        <v>0.56999999999999995</v>
      </c>
    </row>
    <row r="45" spans="3:19">
      <c r="C45" s="17"/>
      <c r="D45" s="18"/>
      <c r="E45" s="18"/>
      <c r="F45" s="85">
        <v>39</v>
      </c>
      <c r="G45" s="93">
        <v>0.33</v>
      </c>
      <c r="H45" s="18"/>
      <c r="I45" s="85">
        <v>39</v>
      </c>
      <c r="J45" s="108">
        <v>0.46</v>
      </c>
      <c r="L45" s="17"/>
      <c r="M45" s="18"/>
      <c r="N45" s="18"/>
      <c r="O45" s="96"/>
      <c r="P45" s="97"/>
      <c r="Q45" s="18"/>
      <c r="R45" s="99">
        <v>39</v>
      </c>
      <c r="S45" s="102">
        <v>0.54</v>
      </c>
    </row>
    <row r="46" spans="3:19">
      <c r="C46" s="17"/>
      <c r="D46" s="18"/>
      <c r="E46" s="18"/>
      <c r="F46" s="85">
        <v>40</v>
      </c>
      <c r="G46" s="93">
        <v>0.44</v>
      </c>
      <c r="H46" s="18"/>
      <c r="I46" s="85">
        <v>40</v>
      </c>
      <c r="J46" s="108">
        <v>0.52</v>
      </c>
      <c r="L46" s="17"/>
      <c r="M46" s="18"/>
      <c r="N46" s="18"/>
      <c r="O46" s="96"/>
      <c r="P46" s="97"/>
      <c r="Q46" s="18"/>
      <c r="R46" s="99">
        <v>40</v>
      </c>
      <c r="S46" s="102">
        <v>0.44</v>
      </c>
    </row>
    <row r="47" spans="3:19">
      <c r="C47" s="17"/>
      <c r="D47" s="18"/>
      <c r="E47" s="18"/>
      <c r="F47" s="85">
        <v>41</v>
      </c>
      <c r="G47" s="93">
        <v>0.3</v>
      </c>
      <c r="H47" s="18"/>
      <c r="I47" s="85">
        <v>41</v>
      </c>
      <c r="J47" s="108">
        <v>0.44</v>
      </c>
      <c r="L47" s="17"/>
      <c r="M47" s="18"/>
      <c r="N47" s="18"/>
      <c r="O47" s="96"/>
      <c r="P47" s="97"/>
      <c r="Q47" s="18"/>
      <c r="R47" s="99">
        <v>41</v>
      </c>
      <c r="S47" s="102">
        <v>0.61</v>
      </c>
    </row>
    <row r="48" spans="3:19">
      <c r="C48" s="17"/>
      <c r="D48" s="18"/>
      <c r="E48" s="18"/>
      <c r="F48" s="85">
        <v>42</v>
      </c>
      <c r="G48" s="93">
        <v>0.31</v>
      </c>
      <c r="H48" s="18"/>
      <c r="I48" s="85">
        <v>42</v>
      </c>
      <c r="J48" s="108">
        <v>0.44</v>
      </c>
      <c r="L48" s="17"/>
      <c r="M48" s="18"/>
      <c r="N48" s="18"/>
      <c r="O48" s="96"/>
      <c r="P48" s="97"/>
      <c r="Q48" s="18"/>
      <c r="R48" s="99">
        <v>42</v>
      </c>
      <c r="S48" s="102">
        <v>0.5</v>
      </c>
    </row>
    <row r="49" spans="3:19">
      <c r="C49" s="17"/>
      <c r="D49" s="18"/>
      <c r="E49" s="18"/>
      <c r="F49" s="18"/>
      <c r="G49" s="18"/>
      <c r="H49" s="18"/>
      <c r="I49" s="85">
        <v>43</v>
      </c>
      <c r="J49" s="108">
        <v>0.39</v>
      </c>
      <c r="L49" s="17"/>
      <c r="M49" s="18"/>
      <c r="N49" s="18"/>
      <c r="O49" s="18"/>
      <c r="P49" s="18"/>
      <c r="Q49" s="18"/>
      <c r="R49" s="99">
        <v>43</v>
      </c>
      <c r="S49" s="102">
        <v>0.52</v>
      </c>
    </row>
    <row r="50" spans="3:19">
      <c r="C50" s="17"/>
      <c r="D50" s="18"/>
      <c r="E50" s="18"/>
      <c r="F50" s="18"/>
      <c r="G50" s="18"/>
      <c r="H50" s="18"/>
      <c r="I50" s="85">
        <v>44</v>
      </c>
      <c r="J50" s="108">
        <v>0.38</v>
      </c>
      <c r="L50" s="17"/>
      <c r="M50" s="18"/>
      <c r="N50" s="18"/>
      <c r="O50" s="18"/>
      <c r="P50" s="18"/>
      <c r="Q50" s="18"/>
      <c r="R50" s="96"/>
      <c r="S50" s="103"/>
    </row>
    <row r="51" spans="3:19">
      <c r="C51" s="17"/>
      <c r="D51" s="18"/>
      <c r="E51" s="18"/>
      <c r="F51" s="18"/>
      <c r="G51" s="18"/>
      <c r="H51" s="18"/>
      <c r="I51" s="85">
        <v>45</v>
      </c>
      <c r="J51" s="108">
        <v>0.51</v>
      </c>
      <c r="L51" s="17"/>
      <c r="M51" s="18"/>
      <c r="N51" s="18"/>
      <c r="O51" s="18"/>
      <c r="P51" s="18"/>
      <c r="Q51" s="18"/>
      <c r="R51" s="96"/>
      <c r="S51" s="103"/>
    </row>
    <row r="52" spans="3:19">
      <c r="C52" s="17"/>
      <c r="D52" s="18"/>
      <c r="E52" s="18"/>
      <c r="F52" s="18"/>
      <c r="G52" s="18"/>
      <c r="H52" s="18"/>
      <c r="I52" s="18"/>
      <c r="J52" s="1"/>
      <c r="L52" s="17"/>
      <c r="M52" s="18"/>
      <c r="N52" s="18"/>
      <c r="O52" s="18"/>
      <c r="P52" s="18"/>
      <c r="Q52" s="18"/>
      <c r="R52" s="18"/>
      <c r="S52" s="1"/>
    </row>
    <row r="53" spans="3:19">
      <c r="C53" s="17"/>
      <c r="D53" s="18"/>
      <c r="E53" s="18"/>
      <c r="F53" s="18"/>
      <c r="G53" s="18"/>
      <c r="H53" s="18"/>
      <c r="I53" s="18"/>
      <c r="J53" s="1"/>
      <c r="L53" s="17"/>
      <c r="M53" s="18"/>
      <c r="N53" s="18"/>
      <c r="O53" s="18"/>
      <c r="P53" s="18"/>
      <c r="Q53" s="18"/>
      <c r="R53" s="18"/>
      <c r="S53" s="1"/>
    </row>
    <row r="54" spans="3:19">
      <c r="C54" s="17"/>
      <c r="D54" s="18"/>
      <c r="E54" s="18"/>
      <c r="F54" s="18"/>
      <c r="G54" s="18"/>
      <c r="H54" s="18"/>
      <c r="I54" s="18"/>
      <c r="J54" s="1"/>
      <c r="L54" s="17"/>
      <c r="M54" s="18"/>
      <c r="N54" s="18"/>
      <c r="O54" s="18"/>
      <c r="P54" s="18"/>
      <c r="Q54" s="18"/>
      <c r="R54" s="18"/>
      <c r="S54" s="1"/>
    </row>
    <row r="55" spans="3:19">
      <c r="C55" s="17"/>
      <c r="D55" s="18"/>
      <c r="E55" s="18"/>
      <c r="F55" s="18"/>
      <c r="G55" s="18"/>
      <c r="H55" s="18"/>
      <c r="I55" s="18"/>
      <c r="J55" s="1"/>
      <c r="L55" s="17"/>
      <c r="M55" s="18"/>
      <c r="N55" s="18"/>
      <c r="O55" s="18"/>
      <c r="P55" s="18"/>
      <c r="Q55" s="18"/>
      <c r="R55" s="18"/>
      <c r="S55" s="1"/>
    </row>
    <row r="56" spans="3:19">
      <c r="C56" s="188" t="s">
        <v>145</v>
      </c>
      <c r="D56" s="189"/>
      <c r="E56" s="189"/>
      <c r="F56" s="189"/>
      <c r="G56" s="189"/>
      <c r="H56" s="189"/>
      <c r="I56" s="189"/>
      <c r="J56" s="190"/>
      <c r="L56" s="188" t="s">
        <v>145</v>
      </c>
      <c r="M56" s="189"/>
      <c r="N56" s="189"/>
      <c r="O56" s="189"/>
      <c r="P56" s="189"/>
      <c r="Q56" s="189"/>
      <c r="R56" s="189"/>
      <c r="S56" s="190"/>
    </row>
    <row r="57" spans="3:19">
      <c r="C57" s="191" t="s">
        <v>203</v>
      </c>
      <c r="D57" s="146"/>
      <c r="E57" s="146"/>
      <c r="F57" s="68" t="s">
        <v>102</v>
      </c>
      <c r="G57" s="68" t="s">
        <v>103</v>
      </c>
      <c r="H57" s="68" t="s">
        <v>104</v>
      </c>
      <c r="I57" s="68" t="s">
        <v>105</v>
      </c>
      <c r="J57" s="104" t="s">
        <v>106</v>
      </c>
      <c r="L57" s="191" t="s">
        <v>203</v>
      </c>
      <c r="M57" s="146"/>
      <c r="N57" s="146"/>
      <c r="O57" s="68" t="s">
        <v>102</v>
      </c>
      <c r="P57" s="68" t="s">
        <v>103</v>
      </c>
      <c r="Q57" s="68" t="s">
        <v>104</v>
      </c>
      <c r="R57" s="68" t="s">
        <v>105</v>
      </c>
      <c r="S57" s="104" t="s">
        <v>106</v>
      </c>
    </row>
    <row r="58" spans="3:19">
      <c r="C58" s="191" t="s">
        <v>236</v>
      </c>
      <c r="D58" s="146"/>
      <c r="E58" s="146"/>
      <c r="F58" s="69">
        <v>-2.9590000000000002E-2</v>
      </c>
      <c r="G58" s="69" t="s">
        <v>237</v>
      </c>
      <c r="H58" s="69" t="s">
        <v>117</v>
      </c>
      <c r="I58" s="69" t="s">
        <v>118</v>
      </c>
      <c r="J58" s="109">
        <v>0.37840000000000001</v>
      </c>
      <c r="L58" s="191" t="s">
        <v>236</v>
      </c>
      <c r="M58" s="146"/>
      <c r="N58" s="146"/>
      <c r="O58" s="98">
        <v>-7.2419999999999998E-2</v>
      </c>
      <c r="P58" s="98" t="s">
        <v>242</v>
      </c>
      <c r="Q58" s="98" t="s">
        <v>109</v>
      </c>
      <c r="R58" s="98" t="s">
        <v>110</v>
      </c>
      <c r="S58" s="102">
        <v>3.4099999999999998E-2</v>
      </c>
    </row>
    <row r="59" spans="3:19">
      <c r="C59" s="191" t="s">
        <v>238</v>
      </c>
      <c r="D59" s="146"/>
      <c r="E59" s="146"/>
      <c r="F59" s="69">
        <v>-0.12839999999999999</v>
      </c>
      <c r="G59" s="69" t="s">
        <v>240</v>
      </c>
      <c r="H59" s="69" t="s">
        <v>109</v>
      </c>
      <c r="I59" s="69" t="s">
        <v>113</v>
      </c>
      <c r="J59" s="109" t="s">
        <v>66</v>
      </c>
      <c r="L59" s="191" t="s">
        <v>238</v>
      </c>
      <c r="M59" s="146"/>
      <c r="N59" s="146"/>
      <c r="O59" s="98">
        <v>-0.19209999999999999</v>
      </c>
      <c r="P59" s="98" t="s">
        <v>243</v>
      </c>
      <c r="Q59" s="98" t="s">
        <v>109</v>
      </c>
      <c r="R59" s="98" t="s">
        <v>113</v>
      </c>
      <c r="S59" s="102" t="s">
        <v>66</v>
      </c>
    </row>
    <row r="60" spans="3:19" ht="17" thickBot="1">
      <c r="C60" s="192" t="s">
        <v>239</v>
      </c>
      <c r="D60" s="193"/>
      <c r="E60" s="193"/>
      <c r="F60" s="110">
        <v>-9.8809999999999995E-2</v>
      </c>
      <c r="G60" s="110" t="s">
        <v>241</v>
      </c>
      <c r="H60" s="110" t="s">
        <v>109</v>
      </c>
      <c r="I60" s="110" t="s">
        <v>113</v>
      </c>
      <c r="J60" s="111" t="s">
        <v>66</v>
      </c>
      <c r="L60" s="192" t="s">
        <v>239</v>
      </c>
      <c r="M60" s="193"/>
      <c r="N60" s="193"/>
      <c r="O60" s="105">
        <v>-0.1197</v>
      </c>
      <c r="P60" s="105" t="s">
        <v>244</v>
      </c>
      <c r="Q60" s="105" t="s">
        <v>109</v>
      </c>
      <c r="R60" s="105" t="s">
        <v>113</v>
      </c>
      <c r="S60" s="106" t="s">
        <v>66</v>
      </c>
    </row>
  </sheetData>
  <mergeCells count="18">
    <mergeCell ref="C56:J56"/>
    <mergeCell ref="C57:E57"/>
    <mergeCell ref="C58:E58"/>
    <mergeCell ref="C59:E59"/>
    <mergeCell ref="C60:E60"/>
    <mergeCell ref="L56:S56"/>
    <mergeCell ref="L57:N57"/>
    <mergeCell ref="L58:N58"/>
    <mergeCell ref="L59:N59"/>
    <mergeCell ref="L60:N60"/>
    <mergeCell ref="C5:D5"/>
    <mergeCell ref="F5:G5"/>
    <mergeCell ref="I5:J5"/>
    <mergeCell ref="C2:J3"/>
    <mergeCell ref="L2:S3"/>
    <mergeCell ref="L5:M5"/>
    <mergeCell ref="O5:P5"/>
    <mergeCell ref="R5:S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F9A07-6DE4-B84F-9CF3-46D5C1A9C9B0}">
  <dimension ref="B8:M26"/>
  <sheetViews>
    <sheetView workbookViewId="0">
      <selection activeCell="Y49" sqref="Y49"/>
    </sheetView>
  </sheetViews>
  <sheetFormatPr baseColWidth="10" defaultRowHeight="16"/>
  <sheetData>
    <row r="8" spans="2:13" ht="16" customHeight="1">
      <c r="B8" s="117"/>
      <c r="D8" s="135" t="s">
        <v>250</v>
      </c>
      <c r="E8" s="135"/>
      <c r="F8" s="135"/>
      <c r="G8" s="135"/>
      <c r="J8" s="151" t="s">
        <v>253</v>
      </c>
      <c r="K8" s="151"/>
      <c r="L8" s="151"/>
      <c r="M8" s="151"/>
    </row>
    <row r="9" spans="2:13">
      <c r="B9" s="18"/>
      <c r="C9" s="116"/>
      <c r="D9" s="135" t="s">
        <v>247</v>
      </c>
      <c r="E9" s="135"/>
      <c r="F9" s="135"/>
      <c r="G9" s="135"/>
      <c r="J9" s="151"/>
      <c r="K9" s="151"/>
      <c r="L9" s="151"/>
      <c r="M9" s="151"/>
    </row>
    <row r="10" spans="2:13" ht="34">
      <c r="B10" s="2"/>
      <c r="C10" s="114" t="s">
        <v>27</v>
      </c>
      <c r="D10" s="114" t="s">
        <v>214</v>
      </c>
      <c r="E10" s="115" t="s">
        <v>215</v>
      </c>
      <c r="F10" s="114" t="s">
        <v>317</v>
      </c>
      <c r="G10" s="115" t="s">
        <v>318</v>
      </c>
      <c r="J10" s="114" t="s">
        <v>214</v>
      </c>
      <c r="K10" s="115" t="s">
        <v>215</v>
      </c>
      <c r="L10" s="114" t="s">
        <v>317</v>
      </c>
      <c r="M10" s="115" t="s">
        <v>318</v>
      </c>
    </row>
    <row r="11" spans="2:13">
      <c r="B11" s="2" t="s">
        <v>6</v>
      </c>
      <c r="C11" s="2" t="s">
        <v>249</v>
      </c>
      <c r="D11" s="69">
        <v>183</v>
      </c>
      <c r="E11" s="69">
        <v>951</v>
      </c>
      <c r="F11" s="69">
        <v>636</v>
      </c>
      <c r="G11" s="69">
        <v>505</v>
      </c>
      <c r="I11" s="2" t="s">
        <v>6</v>
      </c>
      <c r="J11" s="69">
        <v>1</v>
      </c>
      <c r="K11" s="69">
        <v>5.19672131</v>
      </c>
      <c r="L11" s="69">
        <v>3.4754098400000002</v>
      </c>
      <c r="M11" s="69">
        <v>2.7595628400000001</v>
      </c>
    </row>
    <row r="12" spans="2:13">
      <c r="B12" s="2" t="s">
        <v>7</v>
      </c>
      <c r="C12" s="2" t="s">
        <v>249</v>
      </c>
      <c r="D12" s="69">
        <v>143</v>
      </c>
      <c r="E12" s="69">
        <v>284</v>
      </c>
      <c r="F12" s="69">
        <v>470</v>
      </c>
      <c r="G12" s="69">
        <v>531</v>
      </c>
      <c r="I12" s="2" t="s">
        <v>7</v>
      </c>
      <c r="J12" s="69">
        <v>1</v>
      </c>
      <c r="K12" s="69">
        <v>1.98601399</v>
      </c>
      <c r="L12" s="69">
        <v>3.2867132899999998</v>
      </c>
      <c r="M12" s="69">
        <v>3.7132867100000002</v>
      </c>
    </row>
    <row r="13" spans="2:13">
      <c r="B13" s="2" t="s">
        <v>8</v>
      </c>
      <c r="C13" s="2" t="s">
        <v>249</v>
      </c>
      <c r="D13" s="69">
        <v>137</v>
      </c>
      <c r="E13" s="69">
        <v>636</v>
      </c>
      <c r="F13" s="69">
        <v>519</v>
      </c>
      <c r="G13" s="69">
        <v>520</v>
      </c>
      <c r="I13" s="2" t="s">
        <v>8</v>
      </c>
      <c r="J13" s="69">
        <v>1</v>
      </c>
      <c r="K13" s="69">
        <v>4.6423357699999999</v>
      </c>
      <c r="L13" s="69">
        <v>3.7883211700000001</v>
      </c>
      <c r="M13" s="69">
        <v>3.79562044</v>
      </c>
    </row>
    <row r="19" spans="3:6">
      <c r="C19" t="s">
        <v>257</v>
      </c>
    </row>
    <row r="20" spans="3:6">
      <c r="F20" s="24" t="s">
        <v>74</v>
      </c>
    </row>
    <row r="21" spans="3:6">
      <c r="C21" s="142" t="s">
        <v>315</v>
      </c>
      <c r="D21" s="142"/>
      <c r="E21" s="142"/>
      <c r="F21" s="129" t="s">
        <v>320</v>
      </c>
    </row>
    <row r="22" spans="3:6">
      <c r="C22" s="142"/>
      <c r="D22" s="142"/>
      <c r="E22" s="142"/>
      <c r="F22" s="129"/>
    </row>
    <row r="23" spans="3:6">
      <c r="C23" s="142"/>
      <c r="D23" s="142"/>
      <c r="E23" s="142"/>
      <c r="F23" s="129"/>
    </row>
    <row r="24" spans="3:6">
      <c r="C24" s="142" t="s">
        <v>316</v>
      </c>
      <c r="D24" s="142"/>
      <c r="E24" s="142"/>
      <c r="F24" s="129" t="s">
        <v>319</v>
      </c>
    </row>
    <row r="25" spans="3:6">
      <c r="C25" s="142"/>
      <c r="D25" s="142"/>
      <c r="E25" s="142"/>
      <c r="F25" s="129"/>
    </row>
    <row r="26" spans="3:6">
      <c r="C26" s="142"/>
      <c r="D26" s="142"/>
      <c r="E26" s="142"/>
      <c r="F26" s="129"/>
    </row>
  </sheetData>
  <mergeCells count="7">
    <mergeCell ref="J8:M9"/>
    <mergeCell ref="C21:E23"/>
    <mergeCell ref="F21:F23"/>
    <mergeCell ref="C24:E26"/>
    <mergeCell ref="F24:F26"/>
    <mergeCell ref="D9:G9"/>
    <mergeCell ref="D8:G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2AB6F-4A93-CC4F-98B1-DB96861BB1CA}">
  <dimension ref="A3:M28"/>
  <sheetViews>
    <sheetView workbookViewId="0">
      <selection activeCell="B33" sqref="B33"/>
    </sheetView>
  </sheetViews>
  <sheetFormatPr baseColWidth="10" defaultRowHeight="16"/>
  <sheetData>
    <row r="3" spans="1:13">
      <c r="A3" t="s">
        <v>0</v>
      </c>
    </row>
    <row r="6" spans="1:13">
      <c r="C6" s="135" t="s">
        <v>1</v>
      </c>
      <c r="D6" s="135"/>
      <c r="E6" s="135"/>
      <c r="G6" s="135" t="s">
        <v>2</v>
      </c>
      <c r="H6" s="135"/>
      <c r="I6" s="135"/>
      <c r="K6" s="135" t="s">
        <v>27</v>
      </c>
      <c r="L6" s="135"/>
      <c r="M6" s="135"/>
    </row>
    <row r="7" spans="1:13">
      <c r="C7" s="136" t="s">
        <v>3</v>
      </c>
      <c r="D7" s="136" t="s">
        <v>4</v>
      </c>
      <c r="E7" s="136" t="s">
        <v>5</v>
      </c>
      <c r="G7" s="136" t="s">
        <v>3</v>
      </c>
      <c r="H7" s="136" t="s">
        <v>4</v>
      </c>
      <c r="I7" s="136" t="s">
        <v>5</v>
      </c>
      <c r="K7" s="136" t="s">
        <v>3</v>
      </c>
      <c r="L7" s="136" t="s">
        <v>4</v>
      </c>
      <c r="M7" s="136" t="s">
        <v>5</v>
      </c>
    </row>
    <row r="8" spans="1:13">
      <c r="C8" s="136"/>
      <c r="D8" s="136"/>
      <c r="E8" s="136"/>
      <c r="G8" s="136"/>
      <c r="H8" s="136"/>
      <c r="I8" s="136"/>
      <c r="K8" s="136"/>
      <c r="L8" s="136"/>
      <c r="M8" s="136"/>
    </row>
    <row r="9" spans="1:13">
      <c r="A9" s="133" t="s">
        <v>13</v>
      </c>
      <c r="B9" s="2" t="s">
        <v>6</v>
      </c>
      <c r="C9" s="2">
        <f>D9+E9</f>
        <v>56639</v>
      </c>
      <c r="D9">
        <v>39264</v>
      </c>
      <c r="E9">
        <v>17375</v>
      </c>
      <c r="G9" s="2">
        <f>H9+I9</f>
        <v>60747</v>
      </c>
      <c r="H9">
        <v>21816</v>
      </c>
      <c r="I9">
        <v>38931</v>
      </c>
      <c r="K9" s="2">
        <f>L9+M9</f>
        <v>56043</v>
      </c>
      <c r="L9" s="2">
        <v>51347</v>
      </c>
      <c r="M9" s="2">
        <v>4696</v>
      </c>
    </row>
    <row r="10" spans="1:13">
      <c r="A10" s="133"/>
      <c r="B10" s="2" t="s">
        <v>7</v>
      </c>
      <c r="C10" s="2">
        <f t="shared" ref="C10:C13" si="0">D10+E10</f>
        <v>10323</v>
      </c>
      <c r="D10" s="2">
        <v>5911</v>
      </c>
      <c r="E10" s="2">
        <v>4412</v>
      </c>
      <c r="G10" s="2">
        <f t="shared" ref="G10:G13" si="1">H10+I10</f>
        <v>10233</v>
      </c>
      <c r="H10" s="2">
        <v>3865</v>
      </c>
      <c r="I10" s="2">
        <v>6368</v>
      </c>
      <c r="K10" s="2">
        <f t="shared" ref="K10:K13" si="2">L10+M10</f>
        <v>26904</v>
      </c>
      <c r="L10" s="2">
        <v>21807</v>
      </c>
      <c r="M10" s="2">
        <v>5097</v>
      </c>
    </row>
    <row r="11" spans="1:13">
      <c r="A11" s="133"/>
      <c r="B11" s="2" t="s">
        <v>8</v>
      </c>
      <c r="C11" s="2">
        <f t="shared" si="0"/>
        <v>26748</v>
      </c>
      <c r="D11" s="2">
        <v>19199</v>
      </c>
      <c r="E11" s="2">
        <v>7549</v>
      </c>
      <c r="G11" s="2">
        <f t="shared" si="1"/>
        <v>15874</v>
      </c>
      <c r="H11" s="2">
        <v>9526</v>
      </c>
      <c r="I11" s="2">
        <v>6348</v>
      </c>
      <c r="K11" s="2">
        <f t="shared" si="2"/>
        <v>9023</v>
      </c>
      <c r="L11" s="2">
        <v>6355</v>
      </c>
      <c r="M11" s="2">
        <v>2668</v>
      </c>
    </row>
    <row r="12" spans="1:13">
      <c r="A12" s="133"/>
      <c r="B12" s="2" t="s">
        <v>9</v>
      </c>
      <c r="C12" s="2">
        <f t="shared" si="0"/>
        <v>14248</v>
      </c>
      <c r="D12" s="2">
        <v>10320</v>
      </c>
      <c r="E12" s="2">
        <v>3928</v>
      </c>
      <c r="G12" s="2">
        <f t="shared" si="1"/>
        <v>13523</v>
      </c>
      <c r="H12" s="2">
        <v>8295</v>
      </c>
      <c r="I12" s="2">
        <v>5228</v>
      </c>
      <c r="K12" s="2">
        <f t="shared" si="2"/>
        <v>7343</v>
      </c>
      <c r="L12" s="2">
        <v>6009</v>
      </c>
      <c r="M12" s="2">
        <v>1334</v>
      </c>
    </row>
    <row r="13" spans="1:13">
      <c r="A13" s="133"/>
      <c r="B13" s="2" t="s">
        <v>10</v>
      </c>
      <c r="C13" s="2">
        <f t="shared" si="0"/>
        <v>24547</v>
      </c>
      <c r="D13" s="2">
        <v>14299</v>
      </c>
      <c r="E13" s="2">
        <v>10248</v>
      </c>
      <c r="G13" s="2">
        <f t="shared" si="1"/>
        <v>24096</v>
      </c>
      <c r="H13" s="2">
        <v>11259</v>
      </c>
      <c r="I13" s="2">
        <v>12837</v>
      </c>
      <c r="K13" s="2">
        <f t="shared" si="2"/>
        <v>21740</v>
      </c>
      <c r="L13" s="2">
        <v>13641</v>
      </c>
      <c r="M13" s="2">
        <v>8099</v>
      </c>
    </row>
    <row r="15" spans="1:13">
      <c r="A15" s="133" t="s">
        <v>12</v>
      </c>
      <c r="B15" s="2" t="s">
        <v>6</v>
      </c>
      <c r="D15" s="2">
        <f>D9*100/C9</f>
        <v>69.323257825879693</v>
      </c>
      <c r="E15" s="2">
        <f>100-D15</f>
        <v>30.676742174120307</v>
      </c>
      <c r="H15" s="2">
        <f>H9*100/G9</f>
        <v>35.912884586893178</v>
      </c>
      <c r="I15" s="2">
        <f>100-H15</f>
        <v>64.087115413106829</v>
      </c>
      <c r="L15" s="2">
        <f>L9*100/K9</f>
        <v>91.620719804435879</v>
      </c>
      <c r="M15" s="2">
        <f>100-L15</f>
        <v>8.379280195564121</v>
      </c>
    </row>
    <row r="16" spans="1:13">
      <c r="A16" s="133"/>
      <c r="B16" s="2" t="s">
        <v>7</v>
      </c>
      <c r="D16" s="2">
        <f>D10*100/C10</f>
        <v>57.260486292744361</v>
      </c>
      <c r="E16" s="2">
        <f t="shared" ref="E16:E19" si="3">100-D16</f>
        <v>42.739513707255639</v>
      </c>
      <c r="H16" s="2">
        <f>H10*100/G10</f>
        <v>37.769959933548321</v>
      </c>
      <c r="I16" s="2">
        <f t="shared" ref="I16:I19" si="4">100-H16</f>
        <v>62.230040066451679</v>
      </c>
      <c r="L16" s="2">
        <f>L10*100/K10</f>
        <v>81.054861730597679</v>
      </c>
      <c r="M16" s="2">
        <f t="shared" ref="M16:M19" si="5">100-L16</f>
        <v>18.945138269402321</v>
      </c>
    </row>
    <row r="17" spans="1:13">
      <c r="A17" s="133"/>
      <c r="B17" s="2" t="s">
        <v>8</v>
      </c>
      <c r="D17" s="2">
        <f t="shared" ref="D17:D19" si="6">D11*100/C11</f>
        <v>71.777329146104378</v>
      </c>
      <c r="E17" s="2">
        <f t="shared" si="3"/>
        <v>28.222670853895622</v>
      </c>
      <c r="H17" s="2">
        <f t="shared" ref="H17:H19" si="7">H11*100/G11</f>
        <v>60.010079375078746</v>
      </c>
      <c r="I17" s="2">
        <f t="shared" si="4"/>
        <v>39.989920624921254</v>
      </c>
      <c r="L17" s="2">
        <f>L11*100/K11</f>
        <v>70.431120469910226</v>
      </c>
      <c r="M17" s="2">
        <f t="shared" si="5"/>
        <v>29.568879530089774</v>
      </c>
    </row>
    <row r="18" spans="1:13">
      <c r="A18" s="133"/>
      <c r="B18" s="2" t="s">
        <v>9</v>
      </c>
      <c r="D18" s="2">
        <f t="shared" si="6"/>
        <v>72.43121841661987</v>
      </c>
      <c r="E18" s="2">
        <f t="shared" si="3"/>
        <v>27.56878158338013</v>
      </c>
      <c r="H18" s="2">
        <f t="shared" si="7"/>
        <v>61.339939362567478</v>
      </c>
      <c r="I18" s="2">
        <f t="shared" si="4"/>
        <v>38.660060637432522</v>
      </c>
      <c r="L18" s="2">
        <f>L12*100/K12</f>
        <v>81.833038267737976</v>
      </c>
      <c r="M18" s="2">
        <f t="shared" si="5"/>
        <v>18.166961732262024</v>
      </c>
    </row>
    <row r="19" spans="1:13">
      <c r="A19" s="133"/>
      <c r="B19" s="2" t="s">
        <v>10</v>
      </c>
      <c r="D19" s="2">
        <f t="shared" si="6"/>
        <v>58.251517497046486</v>
      </c>
      <c r="E19" s="2">
        <f t="shared" si="3"/>
        <v>41.748482502953514</v>
      </c>
      <c r="H19" s="2">
        <f t="shared" si="7"/>
        <v>46.725597609561753</v>
      </c>
      <c r="I19" s="2">
        <f t="shared" si="4"/>
        <v>53.274402390438247</v>
      </c>
      <c r="L19" s="2">
        <f>L13*100/K13</f>
        <v>62.746090156393741</v>
      </c>
      <c r="M19" s="2">
        <f t="shared" si="5"/>
        <v>37.253909843606259</v>
      </c>
    </row>
    <row r="21" spans="1:13">
      <c r="B21" s="2" t="s">
        <v>11</v>
      </c>
      <c r="D21" s="2">
        <f>AVERAGE(D15:D19)</f>
        <v>65.808761835678951</v>
      </c>
      <c r="E21" s="2">
        <f>AVERAGE(E15:E19)</f>
        <v>34.191238164321042</v>
      </c>
      <c r="H21" s="2">
        <f>AVERAGE(H15:H19)</f>
        <v>48.351692173529898</v>
      </c>
      <c r="I21" s="2">
        <f>AVERAGE(I15:I19)</f>
        <v>51.648307826470102</v>
      </c>
      <c r="L21" s="2">
        <f>AVERAGE(L15:L19)</f>
        <v>77.537166085815102</v>
      </c>
      <c r="M21" s="2">
        <f>AVERAGE(M15:M19)</f>
        <v>22.462833914184898</v>
      </c>
    </row>
    <row r="23" spans="1:13" ht="16" customHeight="1">
      <c r="A23" s="25"/>
      <c r="B23" s="25"/>
      <c r="C23" s="25"/>
      <c r="D23" s="128" t="s">
        <v>100</v>
      </c>
    </row>
    <row r="24" spans="1:13">
      <c r="A24" s="25"/>
      <c r="B24" s="25"/>
      <c r="C24" s="25"/>
      <c r="D24" s="128"/>
    </row>
    <row r="25" spans="1:13">
      <c r="A25" s="25"/>
      <c r="B25" s="25"/>
      <c r="C25" s="25"/>
      <c r="D25" s="128"/>
    </row>
    <row r="26" spans="1:13">
      <c r="A26" s="25"/>
      <c r="B26" s="25"/>
      <c r="C26" s="25"/>
      <c r="D26" s="128"/>
    </row>
    <row r="27" spans="1:13">
      <c r="A27" s="25"/>
      <c r="B27" s="25"/>
      <c r="C27" s="25"/>
      <c r="D27" s="128"/>
    </row>
    <row r="28" spans="1:13">
      <c r="A28" s="134" t="s">
        <v>76</v>
      </c>
      <c r="B28" s="134"/>
      <c r="C28" s="134"/>
      <c r="D28" s="10">
        <v>2.0999999999999999E-3</v>
      </c>
    </row>
  </sheetData>
  <mergeCells count="16">
    <mergeCell ref="A9:A13"/>
    <mergeCell ref="A15:A19"/>
    <mergeCell ref="A28:C28"/>
    <mergeCell ref="K6:M6"/>
    <mergeCell ref="K7:K8"/>
    <mergeCell ref="L7:L8"/>
    <mergeCell ref="M7:M8"/>
    <mergeCell ref="D23:D27"/>
    <mergeCell ref="C6:E6"/>
    <mergeCell ref="G6:I6"/>
    <mergeCell ref="C7:C8"/>
    <mergeCell ref="D7:D8"/>
    <mergeCell ref="E7:E8"/>
    <mergeCell ref="G7:G8"/>
    <mergeCell ref="H7:H8"/>
    <mergeCell ref="I7:I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2FC6D-9678-434A-B1FE-3FD3094EFD44}">
  <dimension ref="B2:I75"/>
  <sheetViews>
    <sheetView topLeftCell="A38" workbookViewId="0">
      <selection activeCell="E72" sqref="E72:H75"/>
    </sheetView>
  </sheetViews>
  <sheetFormatPr baseColWidth="10" defaultRowHeight="16"/>
  <cols>
    <col min="8" max="8" width="12.1640625" bestFit="1" customWidth="1"/>
  </cols>
  <sheetData>
    <row r="2" spans="2:7" ht="17" thickBot="1"/>
    <row r="3" spans="2:7">
      <c r="B3" s="14" t="s">
        <v>34</v>
      </c>
      <c r="C3" s="15"/>
      <c r="D3" s="15"/>
      <c r="E3" s="15"/>
      <c r="F3" s="15"/>
      <c r="G3" s="16"/>
    </row>
    <row r="4" spans="2:7">
      <c r="B4" s="17" t="s">
        <v>164</v>
      </c>
      <c r="C4" s="18"/>
      <c r="D4" s="18"/>
      <c r="E4" s="18"/>
      <c r="F4" s="18"/>
      <c r="G4" s="1"/>
    </row>
    <row r="5" spans="2:7">
      <c r="B5" s="17"/>
      <c r="C5" s="18"/>
      <c r="D5" s="18"/>
      <c r="E5" s="18"/>
      <c r="F5" s="18"/>
      <c r="G5" s="1"/>
    </row>
    <row r="6" spans="2:7">
      <c r="B6" s="17"/>
      <c r="C6" s="18"/>
      <c r="D6" s="18"/>
      <c r="E6" s="18"/>
      <c r="F6" s="18"/>
      <c r="G6" s="1"/>
    </row>
    <row r="7" spans="2:7">
      <c r="B7" s="17"/>
      <c r="C7" s="18"/>
      <c r="D7" s="18"/>
      <c r="E7" s="18"/>
      <c r="F7" s="18"/>
      <c r="G7" s="1"/>
    </row>
    <row r="8" spans="2:7">
      <c r="B8" s="17"/>
      <c r="C8" s="18"/>
      <c r="D8" s="18"/>
      <c r="E8" s="18"/>
      <c r="F8" s="18"/>
      <c r="G8" s="1"/>
    </row>
    <row r="9" spans="2:7">
      <c r="B9" s="17"/>
      <c r="C9" s="18"/>
      <c r="D9" s="18"/>
      <c r="E9" s="18"/>
      <c r="F9" s="18"/>
      <c r="G9" s="1"/>
    </row>
    <row r="10" spans="2:7">
      <c r="B10" s="17"/>
      <c r="C10" s="18"/>
      <c r="D10" s="18"/>
      <c r="E10" s="18"/>
      <c r="F10" s="18"/>
      <c r="G10" s="1"/>
    </row>
    <row r="11" spans="2:7">
      <c r="B11" s="17"/>
      <c r="C11" s="18"/>
      <c r="D11" s="18"/>
      <c r="E11" s="18"/>
      <c r="F11" s="18"/>
      <c r="G11" s="1"/>
    </row>
    <row r="12" spans="2:7">
      <c r="B12" s="17"/>
      <c r="C12" s="18"/>
      <c r="D12" s="18"/>
      <c r="E12" s="18"/>
      <c r="F12" s="18"/>
      <c r="G12" s="1"/>
    </row>
    <row r="13" spans="2:7">
      <c r="B13" s="17"/>
      <c r="C13" s="18"/>
      <c r="D13" s="18"/>
      <c r="E13" s="18"/>
      <c r="F13" s="18"/>
      <c r="G13" s="1"/>
    </row>
    <row r="14" spans="2:7">
      <c r="B14" s="17"/>
      <c r="C14" s="18"/>
      <c r="D14" s="18"/>
      <c r="E14" s="18"/>
      <c r="F14" s="18"/>
      <c r="G14" s="1"/>
    </row>
    <row r="15" spans="2:7">
      <c r="B15" s="17"/>
      <c r="C15" s="18"/>
      <c r="D15" s="18"/>
      <c r="E15" s="18"/>
      <c r="F15" s="18"/>
      <c r="G15" s="1"/>
    </row>
    <row r="16" spans="2:7">
      <c r="B16" s="17"/>
      <c r="C16" s="18"/>
      <c r="D16" s="18"/>
      <c r="E16" s="18"/>
      <c r="F16" s="18"/>
      <c r="G16" s="1"/>
    </row>
    <row r="17" spans="2:9">
      <c r="B17" s="17"/>
      <c r="C17" s="18"/>
      <c r="D17" s="18"/>
      <c r="E17" s="18"/>
      <c r="F17" s="18"/>
      <c r="G17" s="1"/>
    </row>
    <row r="18" spans="2:9">
      <c r="B18" s="17"/>
      <c r="C18" s="18"/>
      <c r="D18" s="18"/>
      <c r="E18" s="18"/>
      <c r="F18" s="18"/>
      <c r="G18" s="1"/>
    </row>
    <row r="19" spans="2:9">
      <c r="B19" s="17"/>
      <c r="C19" s="18"/>
      <c r="D19" s="18"/>
      <c r="E19" s="18"/>
      <c r="F19" s="18"/>
      <c r="G19" s="1"/>
    </row>
    <row r="20" spans="2:9">
      <c r="B20" s="17"/>
      <c r="C20" s="18"/>
      <c r="D20" s="18"/>
      <c r="E20" s="18"/>
      <c r="F20" s="18"/>
      <c r="G20" s="1"/>
    </row>
    <row r="21" spans="2:9">
      <c r="B21" s="17"/>
      <c r="C21" s="18"/>
      <c r="D21" s="18"/>
      <c r="E21" s="18"/>
      <c r="F21" s="18"/>
      <c r="G21" s="1"/>
    </row>
    <row r="22" spans="2:9">
      <c r="B22" s="17"/>
      <c r="C22" s="18"/>
      <c r="D22" s="18"/>
      <c r="E22" s="18"/>
      <c r="F22" s="18"/>
      <c r="G22" s="1"/>
    </row>
    <row r="23" spans="2:9" ht="17" thickBot="1">
      <c r="B23" s="19"/>
      <c r="C23" s="20"/>
      <c r="D23" s="20"/>
      <c r="E23" s="20"/>
      <c r="F23" s="20"/>
      <c r="G23" s="21"/>
    </row>
    <row r="25" spans="2:9">
      <c r="B25" s="22" t="s">
        <v>73</v>
      </c>
    </row>
    <row r="27" spans="2:9">
      <c r="D27" s="130" t="s">
        <v>64</v>
      </c>
      <c r="E27" s="130"/>
      <c r="H27" s="130" t="s">
        <v>63</v>
      </c>
      <c r="I27" s="130"/>
    </row>
    <row r="28" spans="2:9">
      <c r="D28" s="130"/>
      <c r="E28" s="130"/>
      <c r="H28" s="130"/>
      <c r="I28" s="130"/>
    </row>
    <row r="29" spans="2:9" ht="16" customHeight="1">
      <c r="D29" s="130" t="s">
        <v>71</v>
      </c>
      <c r="E29" s="130" t="s">
        <v>72</v>
      </c>
      <c r="H29" s="130" t="s">
        <v>71</v>
      </c>
      <c r="I29" s="130" t="s">
        <v>72</v>
      </c>
    </row>
    <row r="30" spans="2:9">
      <c r="D30" s="130"/>
      <c r="E30" s="130"/>
      <c r="H30" s="130"/>
      <c r="I30" s="130"/>
    </row>
    <row r="31" spans="2:9" ht="16" customHeight="1">
      <c r="B31" s="137" t="s">
        <v>39</v>
      </c>
      <c r="C31" s="2" t="s">
        <v>40</v>
      </c>
      <c r="D31" s="2">
        <v>10</v>
      </c>
      <c r="E31" s="2">
        <v>0</v>
      </c>
      <c r="H31" s="2">
        <f t="shared" ref="H31:H68" si="0">D31*100/(D31+E31)</f>
        <v>100</v>
      </c>
      <c r="I31" s="2">
        <f t="shared" ref="I31:I68" si="1">100-H31</f>
        <v>0</v>
      </c>
    </row>
    <row r="32" spans="2:9">
      <c r="B32" s="138"/>
      <c r="C32" s="2" t="s">
        <v>41</v>
      </c>
      <c r="D32" s="2">
        <v>5</v>
      </c>
      <c r="E32" s="2">
        <v>1</v>
      </c>
      <c r="H32" s="2">
        <f t="shared" si="0"/>
        <v>83.333333333333329</v>
      </c>
      <c r="I32" s="2">
        <f t="shared" si="1"/>
        <v>16.666666666666671</v>
      </c>
    </row>
    <row r="33" spans="2:9">
      <c r="B33" s="138"/>
      <c r="C33" s="2" t="s">
        <v>42</v>
      </c>
      <c r="D33" s="2">
        <v>5</v>
      </c>
      <c r="E33" s="2">
        <v>0</v>
      </c>
      <c r="H33" s="2">
        <f t="shared" si="0"/>
        <v>100</v>
      </c>
      <c r="I33" s="2">
        <f t="shared" si="1"/>
        <v>0</v>
      </c>
    </row>
    <row r="34" spans="2:9">
      <c r="B34" s="138"/>
      <c r="C34" s="2" t="s">
        <v>43</v>
      </c>
      <c r="D34" s="2">
        <v>5</v>
      </c>
      <c r="E34" s="2">
        <v>0</v>
      </c>
      <c r="H34" s="2">
        <f t="shared" si="0"/>
        <v>100</v>
      </c>
      <c r="I34" s="2">
        <f t="shared" si="1"/>
        <v>0</v>
      </c>
    </row>
    <row r="35" spans="2:9">
      <c r="B35" s="138"/>
      <c r="C35" s="2" t="s">
        <v>44</v>
      </c>
      <c r="D35" s="2">
        <v>5</v>
      </c>
      <c r="E35" s="2">
        <v>1</v>
      </c>
      <c r="H35" s="2">
        <f t="shared" si="0"/>
        <v>83.333333333333329</v>
      </c>
      <c r="I35" s="2">
        <f t="shared" si="1"/>
        <v>16.666666666666671</v>
      </c>
    </row>
    <row r="36" spans="2:9">
      <c r="B36" s="138"/>
      <c r="C36" s="2" t="s">
        <v>45</v>
      </c>
      <c r="D36" s="2">
        <v>1</v>
      </c>
      <c r="E36" s="2">
        <v>1</v>
      </c>
      <c r="H36" s="2">
        <f t="shared" si="0"/>
        <v>50</v>
      </c>
      <c r="I36" s="2">
        <f t="shared" si="1"/>
        <v>50</v>
      </c>
    </row>
    <row r="37" spans="2:9">
      <c r="B37" s="138"/>
      <c r="C37" s="2" t="s">
        <v>46</v>
      </c>
      <c r="D37" s="2">
        <v>3</v>
      </c>
      <c r="E37" s="2">
        <v>0</v>
      </c>
      <c r="H37" s="2">
        <f t="shared" si="0"/>
        <v>100</v>
      </c>
      <c r="I37" s="2">
        <f t="shared" si="1"/>
        <v>0</v>
      </c>
    </row>
    <row r="38" spans="2:9">
      <c r="B38" s="138"/>
      <c r="C38" s="2" t="s">
        <v>47</v>
      </c>
      <c r="D38" s="2">
        <v>3</v>
      </c>
      <c r="E38" s="2">
        <v>0</v>
      </c>
      <c r="H38" s="2">
        <f t="shared" si="0"/>
        <v>100</v>
      </c>
      <c r="I38" s="2">
        <f t="shared" si="1"/>
        <v>0</v>
      </c>
    </row>
    <row r="39" spans="2:9">
      <c r="B39" s="138"/>
      <c r="C39" s="2" t="s">
        <v>48</v>
      </c>
      <c r="D39" s="2">
        <v>3</v>
      </c>
      <c r="E39" s="2">
        <v>0</v>
      </c>
      <c r="H39" s="2">
        <f t="shared" si="0"/>
        <v>100</v>
      </c>
      <c r="I39" s="2">
        <f t="shared" si="1"/>
        <v>0</v>
      </c>
    </row>
    <row r="40" spans="2:9">
      <c r="B40" s="138"/>
      <c r="C40" s="2" t="s">
        <v>49</v>
      </c>
      <c r="D40" s="2">
        <v>4</v>
      </c>
      <c r="E40" s="2">
        <v>1</v>
      </c>
      <c r="H40" s="2">
        <f t="shared" si="0"/>
        <v>80</v>
      </c>
      <c r="I40" s="2">
        <f t="shared" si="1"/>
        <v>20</v>
      </c>
    </row>
    <row r="41" spans="2:9">
      <c r="B41" s="138"/>
      <c r="C41" s="2" t="s">
        <v>50</v>
      </c>
      <c r="D41" s="2">
        <v>2</v>
      </c>
      <c r="E41" s="2">
        <v>0</v>
      </c>
      <c r="H41" s="2">
        <f t="shared" si="0"/>
        <v>100</v>
      </c>
      <c r="I41" s="2">
        <f t="shared" si="1"/>
        <v>0</v>
      </c>
    </row>
    <row r="42" spans="2:9">
      <c r="B42" s="138"/>
      <c r="C42" s="2" t="s">
        <v>51</v>
      </c>
      <c r="D42" s="2">
        <v>1</v>
      </c>
      <c r="E42" s="2">
        <v>1</v>
      </c>
      <c r="H42" s="2">
        <f t="shared" si="0"/>
        <v>50</v>
      </c>
      <c r="I42" s="2">
        <f t="shared" si="1"/>
        <v>50</v>
      </c>
    </row>
    <row r="43" spans="2:9">
      <c r="B43" s="138"/>
      <c r="C43" s="2" t="s">
        <v>52</v>
      </c>
      <c r="D43" s="2">
        <v>3</v>
      </c>
      <c r="E43" s="2">
        <v>0</v>
      </c>
      <c r="H43" s="2">
        <f t="shared" si="0"/>
        <v>100</v>
      </c>
      <c r="I43" s="2">
        <f t="shared" si="1"/>
        <v>0</v>
      </c>
    </row>
    <row r="44" spans="2:9">
      <c r="B44" s="138"/>
      <c r="C44" s="2" t="s">
        <v>53</v>
      </c>
      <c r="D44" s="2">
        <v>9</v>
      </c>
      <c r="E44" s="2">
        <v>2</v>
      </c>
      <c r="H44" s="2">
        <f t="shared" si="0"/>
        <v>81.818181818181813</v>
      </c>
      <c r="I44" s="2">
        <f t="shared" si="1"/>
        <v>18.181818181818187</v>
      </c>
    </row>
    <row r="45" spans="2:9">
      <c r="B45" s="138"/>
      <c r="C45" s="2" t="s">
        <v>54</v>
      </c>
      <c r="D45" s="2">
        <v>6</v>
      </c>
      <c r="E45" s="2">
        <v>1</v>
      </c>
      <c r="H45" s="2">
        <f t="shared" si="0"/>
        <v>85.714285714285708</v>
      </c>
      <c r="I45" s="2">
        <f t="shared" si="1"/>
        <v>14.285714285714292</v>
      </c>
    </row>
    <row r="46" spans="2:9">
      <c r="B46" s="138"/>
      <c r="C46" s="2" t="s">
        <v>55</v>
      </c>
      <c r="D46" s="2">
        <v>5</v>
      </c>
      <c r="E46" s="2">
        <v>1</v>
      </c>
      <c r="H46" s="2">
        <f t="shared" si="0"/>
        <v>83.333333333333329</v>
      </c>
      <c r="I46" s="2">
        <f t="shared" si="1"/>
        <v>16.666666666666671</v>
      </c>
    </row>
    <row r="47" spans="2:9">
      <c r="B47" s="138"/>
      <c r="C47" s="2" t="s">
        <v>56</v>
      </c>
      <c r="D47" s="2">
        <v>12</v>
      </c>
      <c r="E47" s="2">
        <v>2</v>
      </c>
      <c r="H47" s="2">
        <f t="shared" si="0"/>
        <v>85.714285714285708</v>
      </c>
      <c r="I47" s="2">
        <f t="shared" si="1"/>
        <v>14.285714285714292</v>
      </c>
    </row>
    <row r="48" spans="2:9">
      <c r="B48" s="138"/>
      <c r="C48" s="2" t="s">
        <v>57</v>
      </c>
      <c r="D48" s="2">
        <v>12</v>
      </c>
      <c r="E48" s="2">
        <v>1</v>
      </c>
      <c r="H48" s="2">
        <f t="shared" ref="H48:H49" si="2">D48*100/(D48+E48)</f>
        <v>92.307692307692307</v>
      </c>
      <c r="I48" s="2">
        <f t="shared" ref="I48:I49" si="3">100-H48</f>
        <v>7.6923076923076934</v>
      </c>
    </row>
    <row r="49" spans="2:9">
      <c r="B49" s="138"/>
      <c r="C49" s="2" t="s">
        <v>58</v>
      </c>
      <c r="D49" s="2">
        <v>4</v>
      </c>
      <c r="E49" s="2">
        <v>2</v>
      </c>
      <c r="H49" s="2">
        <f t="shared" si="2"/>
        <v>66.666666666666671</v>
      </c>
      <c r="I49" s="2">
        <f t="shared" si="3"/>
        <v>33.333333333333329</v>
      </c>
    </row>
    <row r="51" spans="2:9">
      <c r="C51" s="23" t="s">
        <v>70</v>
      </c>
      <c r="D51" s="23">
        <f>SUM(D31:E49)</f>
        <v>112</v>
      </c>
      <c r="G51" s="10" t="s">
        <v>11</v>
      </c>
      <c r="H51" s="10">
        <f>AVERAGE(H31:H49)</f>
        <v>86.432690116900645</v>
      </c>
      <c r="I51" s="10">
        <f>AVERAGE(I31:I49)</f>
        <v>13.567309883099357</v>
      </c>
    </row>
    <row r="53" spans="2:9" ht="16" customHeight="1">
      <c r="B53" s="139" t="s">
        <v>38</v>
      </c>
      <c r="C53" s="2" t="s">
        <v>40</v>
      </c>
      <c r="D53" s="2">
        <v>2</v>
      </c>
      <c r="E53" s="2">
        <v>8</v>
      </c>
      <c r="H53" s="2">
        <f t="shared" si="0"/>
        <v>20</v>
      </c>
      <c r="I53" s="2">
        <f t="shared" si="1"/>
        <v>80</v>
      </c>
    </row>
    <row r="54" spans="2:9">
      <c r="B54" s="140"/>
      <c r="C54" s="2" t="s">
        <v>41</v>
      </c>
      <c r="D54" s="2">
        <v>1</v>
      </c>
      <c r="E54" s="2">
        <v>4</v>
      </c>
      <c r="H54" s="2">
        <f t="shared" si="0"/>
        <v>20</v>
      </c>
      <c r="I54" s="2">
        <f t="shared" si="1"/>
        <v>80</v>
      </c>
    </row>
    <row r="55" spans="2:9">
      <c r="B55" s="140"/>
      <c r="C55" s="2" t="s">
        <v>42</v>
      </c>
      <c r="D55" s="2">
        <v>2</v>
      </c>
      <c r="E55" s="2">
        <v>8</v>
      </c>
      <c r="H55" s="2">
        <f t="shared" si="0"/>
        <v>20</v>
      </c>
      <c r="I55" s="2">
        <f t="shared" si="1"/>
        <v>80</v>
      </c>
    </row>
    <row r="56" spans="2:9">
      <c r="B56" s="140"/>
      <c r="C56" s="2" t="s">
        <v>43</v>
      </c>
      <c r="D56" s="2">
        <v>3</v>
      </c>
      <c r="E56" s="2">
        <v>4</v>
      </c>
      <c r="H56" s="2">
        <f t="shared" si="0"/>
        <v>42.857142857142854</v>
      </c>
      <c r="I56" s="2">
        <f t="shared" si="1"/>
        <v>57.142857142857146</v>
      </c>
    </row>
    <row r="57" spans="2:9">
      <c r="B57" s="140"/>
      <c r="C57" s="2" t="s">
        <v>44</v>
      </c>
      <c r="D57" s="2">
        <v>3</v>
      </c>
      <c r="E57" s="2">
        <v>3</v>
      </c>
      <c r="H57" s="2">
        <f t="shared" si="0"/>
        <v>50</v>
      </c>
      <c r="I57" s="2">
        <f t="shared" si="1"/>
        <v>50</v>
      </c>
    </row>
    <row r="58" spans="2:9">
      <c r="B58" s="140"/>
      <c r="C58" s="2" t="s">
        <v>45</v>
      </c>
      <c r="D58" s="2">
        <v>2</v>
      </c>
      <c r="E58" s="2">
        <v>5</v>
      </c>
      <c r="H58" s="2">
        <f t="shared" si="0"/>
        <v>28.571428571428573</v>
      </c>
      <c r="I58" s="2">
        <f t="shared" si="1"/>
        <v>71.428571428571431</v>
      </c>
    </row>
    <row r="59" spans="2:9">
      <c r="B59" s="140"/>
      <c r="C59" s="2" t="s">
        <v>46</v>
      </c>
      <c r="D59" s="2">
        <v>2</v>
      </c>
      <c r="E59" s="2">
        <v>4</v>
      </c>
      <c r="H59" s="2">
        <f t="shared" si="0"/>
        <v>33.333333333333336</v>
      </c>
      <c r="I59" s="2">
        <f t="shared" si="1"/>
        <v>66.666666666666657</v>
      </c>
    </row>
    <row r="60" spans="2:9">
      <c r="B60" s="140"/>
      <c r="C60" s="2" t="s">
        <v>47</v>
      </c>
      <c r="D60" s="2">
        <v>0</v>
      </c>
      <c r="E60" s="2">
        <v>5</v>
      </c>
      <c r="H60" s="2">
        <f t="shared" si="0"/>
        <v>0</v>
      </c>
      <c r="I60" s="2">
        <f t="shared" si="1"/>
        <v>100</v>
      </c>
    </row>
    <row r="61" spans="2:9">
      <c r="B61" s="140"/>
      <c r="C61" s="2" t="s">
        <v>48</v>
      </c>
      <c r="D61" s="2">
        <v>1</v>
      </c>
      <c r="E61" s="2">
        <v>6</v>
      </c>
      <c r="H61" s="2">
        <f t="shared" si="0"/>
        <v>14.285714285714286</v>
      </c>
      <c r="I61" s="2">
        <f t="shared" si="1"/>
        <v>85.714285714285708</v>
      </c>
    </row>
    <row r="62" spans="2:9">
      <c r="B62" s="140"/>
      <c r="C62" s="2" t="s">
        <v>49</v>
      </c>
      <c r="D62" s="2">
        <v>3</v>
      </c>
      <c r="E62" s="2">
        <v>3</v>
      </c>
      <c r="H62" s="2">
        <f t="shared" si="0"/>
        <v>50</v>
      </c>
      <c r="I62" s="2">
        <f t="shared" si="1"/>
        <v>50</v>
      </c>
    </row>
    <row r="63" spans="2:9">
      <c r="B63" s="140"/>
      <c r="C63" s="2" t="s">
        <v>50</v>
      </c>
      <c r="D63" s="2">
        <v>4</v>
      </c>
      <c r="E63" s="2">
        <v>1</v>
      </c>
      <c r="H63" s="2">
        <f t="shared" si="0"/>
        <v>80</v>
      </c>
      <c r="I63" s="2">
        <f t="shared" si="1"/>
        <v>20</v>
      </c>
    </row>
    <row r="64" spans="2:9">
      <c r="B64" s="140"/>
      <c r="C64" s="2" t="s">
        <v>51</v>
      </c>
      <c r="D64" s="2">
        <v>0</v>
      </c>
      <c r="E64" s="2">
        <v>5</v>
      </c>
      <c r="H64" s="2">
        <f t="shared" si="0"/>
        <v>0</v>
      </c>
      <c r="I64" s="2">
        <f t="shared" si="1"/>
        <v>100</v>
      </c>
    </row>
    <row r="65" spans="2:9">
      <c r="B65" s="140"/>
      <c r="C65" s="2" t="s">
        <v>52</v>
      </c>
      <c r="D65" s="2">
        <v>4</v>
      </c>
      <c r="E65" s="2">
        <v>1</v>
      </c>
      <c r="H65" s="2">
        <f t="shared" si="0"/>
        <v>80</v>
      </c>
      <c r="I65" s="2">
        <f t="shared" si="1"/>
        <v>20</v>
      </c>
    </row>
    <row r="66" spans="2:9">
      <c r="B66" s="140"/>
      <c r="C66" s="2" t="s">
        <v>53</v>
      </c>
      <c r="D66" s="2">
        <v>3</v>
      </c>
      <c r="E66" s="2">
        <v>3</v>
      </c>
      <c r="H66" s="2">
        <f t="shared" si="0"/>
        <v>50</v>
      </c>
      <c r="I66" s="2">
        <f t="shared" si="1"/>
        <v>50</v>
      </c>
    </row>
    <row r="67" spans="2:9">
      <c r="B67" s="140"/>
      <c r="C67" s="2" t="s">
        <v>54</v>
      </c>
      <c r="D67" s="2">
        <v>2</v>
      </c>
      <c r="E67" s="2">
        <v>4</v>
      </c>
      <c r="H67" s="2">
        <f t="shared" si="0"/>
        <v>33.333333333333336</v>
      </c>
      <c r="I67" s="2">
        <f t="shared" si="1"/>
        <v>66.666666666666657</v>
      </c>
    </row>
    <row r="68" spans="2:9">
      <c r="B68" s="141"/>
      <c r="C68" s="2" t="s">
        <v>55</v>
      </c>
      <c r="D68" s="2">
        <v>0</v>
      </c>
      <c r="E68" s="2">
        <v>4</v>
      </c>
      <c r="H68" s="2">
        <f t="shared" si="0"/>
        <v>0</v>
      </c>
      <c r="I68" s="2">
        <f t="shared" si="1"/>
        <v>100</v>
      </c>
    </row>
    <row r="70" spans="2:9">
      <c r="C70" s="23" t="s">
        <v>70</v>
      </c>
      <c r="D70" s="23">
        <f>SUM(D53:E68)</f>
        <v>100</v>
      </c>
      <c r="G70" s="10" t="s">
        <v>11</v>
      </c>
      <c r="H70" s="10">
        <f>AVERAGE(H53:H68)</f>
        <v>32.648809523809526</v>
      </c>
      <c r="I70" s="10">
        <f>AVERAGE(I53:I68)</f>
        <v>67.351190476190482</v>
      </c>
    </row>
    <row r="72" spans="2:9">
      <c r="H72" s="24" t="s">
        <v>74</v>
      </c>
    </row>
    <row r="73" spans="2:9">
      <c r="E73" s="142" t="s">
        <v>77</v>
      </c>
      <c r="F73" s="142"/>
      <c r="G73" s="142"/>
      <c r="H73" s="129">
        <f>_xlfn.T.TEST(I31:I49,I53:I68,2,2)</f>
        <v>8.3273230739027787E-9</v>
      </c>
    </row>
    <row r="74" spans="2:9">
      <c r="E74" s="142"/>
      <c r="F74" s="142"/>
      <c r="G74" s="142"/>
      <c r="H74" s="129"/>
    </row>
    <row r="75" spans="2:9">
      <c r="E75" s="142"/>
      <c r="F75" s="142"/>
      <c r="G75" s="142"/>
      <c r="H75" s="129"/>
    </row>
  </sheetData>
  <mergeCells count="10">
    <mergeCell ref="B31:B49"/>
    <mergeCell ref="B53:B68"/>
    <mergeCell ref="E73:G75"/>
    <mergeCell ref="H73:H75"/>
    <mergeCell ref="D27:E28"/>
    <mergeCell ref="H27:I28"/>
    <mergeCell ref="D29:D30"/>
    <mergeCell ref="E29:E30"/>
    <mergeCell ref="H29:H30"/>
    <mergeCell ref="I29:I3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B97F1-4FAC-B448-A110-EF754B39069B}">
  <dimension ref="A1:AN241"/>
  <sheetViews>
    <sheetView topLeftCell="AH1" workbookViewId="0">
      <selection activeCell="B170" sqref="B170"/>
    </sheetView>
  </sheetViews>
  <sheetFormatPr baseColWidth="10" defaultRowHeight="16"/>
  <cols>
    <col min="1" max="1" width="33.6640625" customWidth="1"/>
    <col min="2" max="2" width="33.1640625" customWidth="1"/>
    <col min="3" max="3" width="10.83203125" style="8"/>
    <col min="6" max="6" width="10.83203125" customWidth="1"/>
    <col min="8" max="8" width="29.33203125" customWidth="1"/>
    <col min="14" max="14" width="24.33203125" customWidth="1"/>
    <col min="18" max="18" width="12.1640625" bestFit="1" customWidth="1"/>
    <col min="22" max="22" width="26.83203125" customWidth="1"/>
    <col min="29" max="29" width="19" customWidth="1"/>
    <col min="36" max="36" width="20.83203125" customWidth="1"/>
    <col min="40" max="40" width="12.1640625" bestFit="1" customWidth="1"/>
  </cols>
  <sheetData>
    <row r="1" spans="1:40">
      <c r="A1" s="4"/>
      <c r="C1" s="8" t="s">
        <v>20</v>
      </c>
      <c r="D1" s="143" t="s">
        <v>78</v>
      </c>
      <c r="E1" s="143"/>
      <c r="F1" t="s">
        <v>79</v>
      </c>
      <c r="I1" s="8" t="s">
        <v>20</v>
      </c>
      <c r="J1" s="143" t="s">
        <v>78</v>
      </c>
      <c r="K1" s="143"/>
      <c r="L1" t="s">
        <v>79</v>
      </c>
      <c r="O1" s="8" t="s">
        <v>20</v>
      </c>
      <c r="P1" s="143" t="s">
        <v>78</v>
      </c>
      <c r="Q1" s="143"/>
      <c r="R1" t="s">
        <v>79</v>
      </c>
      <c r="W1" s="8" t="s">
        <v>20</v>
      </c>
      <c r="X1" s="143" t="s">
        <v>78</v>
      </c>
      <c r="Y1" s="143"/>
      <c r="Z1" t="s">
        <v>79</v>
      </c>
      <c r="AD1" s="8" t="s">
        <v>20</v>
      </c>
      <c r="AE1" s="143" t="s">
        <v>78</v>
      </c>
      <c r="AF1" s="143"/>
      <c r="AG1" t="s">
        <v>79</v>
      </c>
      <c r="AK1" s="8" t="s">
        <v>20</v>
      </c>
      <c r="AL1" s="143" t="s">
        <v>78</v>
      </c>
      <c r="AM1" s="143"/>
      <c r="AN1" t="s">
        <v>79</v>
      </c>
    </row>
    <row r="2" spans="1:40">
      <c r="A2" s="4"/>
      <c r="B2" s="145" t="s">
        <v>21</v>
      </c>
      <c r="C2" s="144">
        <v>1</v>
      </c>
      <c r="D2" s="2" t="s">
        <v>14</v>
      </c>
      <c r="E2" s="2">
        <v>214.86359999999999</v>
      </c>
      <c r="H2" s="145" t="s">
        <v>22</v>
      </c>
      <c r="I2" s="144">
        <v>1</v>
      </c>
      <c r="J2" s="2" t="s">
        <v>14</v>
      </c>
      <c r="K2" s="2">
        <v>152.6884</v>
      </c>
      <c r="N2" s="121" t="s">
        <v>23</v>
      </c>
      <c r="O2" s="144">
        <v>1</v>
      </c>
      <c r="P2" s="2" t="s">
        <v>14</v>
      </c>
      <c r="Q2" s="2">
        <v>107.68729999999999</v>
      </c>
      <c r="U2" s="4"/>
      <c r="V2" s="145" t="s">
        <v>24</v>
      </c>
      <c r="W2" s="144">
        <v>1</v>
      </c>
      <c r="X2" s="2" t="s">
        <v>14</v>
      </c>
      <c r="Y2" s="2">
        <v>134.6122</v>
      </c>
      <c r="AB2" s="4"/>
      <c r="AC2" s="145" t="s">
        <v>25</v>
      </c>
      <c r="AD2" s="144">
        <v>1</v>
      </c>
      <c r="AE2" s="2" t="s">
        <v>14</v>
      </c>
      <c r="AF2" s="2">
        <v>148.59139999999999</v>
      </c>
      <c r="AI2" s="4"/>
      <c r="AJ2" s="145" t="s">
        <v>80</v>
      </c>
      <c r="AK2" s="144">
        <v>1</v>
      </c>
      <c r="AL2" s="2" t="s">
        <v>14</v>
      </c>
      <c r="AM2" s="2">
        <v>157.88650000000001</v>
      </c>
    </row>
    <row r="3" spans="1:40">
      <c r="A3" s="4"/>
      <c r="B3" s="145"/>
      <c r="C3" s="144"/>
      <c r="D3" s="2" t="s">
        <v>15</v>
      </c>
      <c r="E3" s="2">
        <v>48.816099999999999</v>
      </c>
      <c r="H3" s="145"/>
      <c r="I3" s="144"/>
      <c r="J3" s="2" t="s">
        <v>15</v>
      </c>
      <c r="K3" s="2">
        <v>40.549100000000003</v>
      </c>
      <c r="N3" s="121"/>
      <c r="O3" s="144"/>
      <c r="P3" s="2" t="s">
        <v>15</v>
      </c>
      <c r="Q3" s="2">
        <v>68.737399999999994</v>
      </c>
      <c r="U3" s="4"/>
      <c r="V3" s="145"/>
      <c r="W3" s="144"/>
      <c r="X3" s="2" t="s">
        <v>15</v>
      </c>
      <c r="Y3" s="2">
        <v>20.265999999999998</v>
      </c>
      <c r="AB3" s="4"/>
      <c r="AC3" s="145"/>
      <c r="AD3" s="144"/>
      <c r="AE3" s="2" t="s">
        <v>15</v>
      </c>
      <c r="AF3" s="2">
        <v>47.941299999999998</v>
      </c>
      <c r="AI3" s="4"/>
      <c r="AJ3" s="145"/>
      <c r="AK3" s="144"/>
      <c r="AL3" s="2" t="s">
        <v>15</v>
      </c>
      <c r="AM3" s="2">
        <v>25.875</v>
      </c>
    </row>
    <row r="4" spans="1:40">
      <c r="A4" s="4"/>
      <c r="B4" s="145"/>
      <c r="C4" s="144"/>
      <c r="D4" s="2" t="s">
        <v>16</v>
      </c>
      <c r="E4" s="5">
        <v>4.4015000000000004</v>
      </c>
      <c r="F4" s="3">
        <f>E4</f>
        <v>4.4015000000000004</v>
      </c>
      <c r="H4" s="145"/>
      <c r="I4" s="144"/>
      <c r="J4" s="2" t="s">
        <v>16</v>
      </c>
      <c r="K4" s="5">
        <v>3.7654999999999998</v>
      </c>
      <c r="L4" s="3">
        <f>K4</f>
        <v>3.7654999999999998</v>
      </c>
      <c r="N4" s="121"/>
      <c r="O4" s="144"/>
      <c r="P4" s="2" t="s">
        <v>16</v>
      </c>
      <c r="Q4" s="5">
        <v>1.5666</v>
      </c>
      <c r="R4" s="3">
        <f>Q4</f>
        <v>1.5666</v>
      </c>
      <c r="U4" s="4"/>
      <c r="V4" s="145"/>
      <c r="W4" s="144"/>
      <c r="X4" s="2" t="s">
        <v>16</v>
      </c>
      <c r="Y4" s="2">
        <v>6.6422999999999996</v>
      </c>
      <c r="Z4" s="3">
        <f>Y4</f>
        <v>6.6422999999999996</v>
      </c>
      <c r="AB4" s="4"/>
      <c r="AC4" s="145"/>
      <c r="AD4" s="144"/>
      <c r="AE4" s="2" t="s">
        <v>16</v>
      </c>
      <c r="AF4" s="2">
        <v>3.0994000000000002</v>
      </c>
      <c r="AG4" s="3">
        <f>AF4</f>
        <v>3.0994000000000002</v>
      </c>
      <c r="AI4" s="4"/>
      <c r="AJ4" s="145"/>
      <c r="AK4" s="144"/>
      <c r="AL4" s="2" t="s">
        <v>16</v>
      </c>
      <c r="AM4" s="2">
        <v>6.1018999999999997</v>
      </c>
      <c r="AN4" s="3">
        <f>AM4</f>
        <v>6.1018999999999997</v>
      </c>
    </row>
    <row r="5" spans="1:40">
      <c r="A5" s="4"/>
      <c r="B5" s="145"/>
      <c r="C5" s="144">
        <v>2</v>
      </c>
      <c r="D5" s="2" t="s">
        <v>14</v>
      </c>
      <c r="E5" s="2">
        <v>105.9101</v>
      </c>
      <c r="H5" s="145"/>
      <c r="I5" s="144">
        <v>2</v>
      </c>
      <c r="J5" s="2" t="s">
        <v>14</v>
      </c>
      <c r="K5" s="2">
        <v>103.0133</v>
      </c>
      <c r="N5" s="121"/>
      <c r="O5" s="144">
        <v>2</v>
      </c>
      <c r="P5" s="2" t="s">
        <v>14</v>
      </c>
      <c r="Q5" s="2">
        <v>110.3463</v>
      </c>
      <c r="U5" s="4"/>
      <c r="V5" s="145"/>
      <c r="W5" s="144">
        <v>2</v>
      </c>
      <c r="X5" s="2" t="s">
        <v>14</v>
      </c>
      <c r="Y5" s="2">
        <v>117.5694</v>
      </c>
      <c r="AB5" s="4"/>
      <c r="AC5" s="145"/>
      <c r="AD5" s="144">
        <v>2</v>
      </c>
      <c r="AE5" s="2" t="s">
        <v>14</v>
      </c>
      <c r="AF5" s="2">
        <v>115.2192</v>
      </c>
      <c r="AI5" s="4"/>
      <c r="AJ5" s="145"/>
      <c r="AK5" s="144">
        <v>2</v>
      </c>
      <c r="AL5" s="2" t="s">
        <v>14</v>
      </c>
      <c r="AM5" s="2">
        <v>214.62960000000001</v>
      </c>
    </row>
    <row r="6" spans="1:40">
      <c r="A6" s="4"/>
      <c r="C6" s="144"/>
      <c r="D6" s="2" t="s">
        <v>15</v>
      </c>
      <c r="E6" s="2">
        <v>29.1631</v>
      </c>
      <c r="I6" s="144"/>
      <c r="J6" s="2" t="s">
        <v>15</v>
      </c>
      <c r="K6" s="2">
        <v>22.4192</v>
      </c>
      <c r="O6" s="144"/>
      <c r="P6" s="2" t="s">
        <v>15</v>
      </c>
      <c r="Q6" s="2">
        <v>76.430099999999996</v>
      </c>
      <c r="U6" s="4"/>
      <c r="W6" s="144"/>
      <c r="X6" s="2" t="s">
        <v>15</v>
      </c>
      <c r="Y6" s="2">
        <v>27.099900000000002</v>
      </c>
      <c r="AB6" s="4"/>
      <c r="AD6" s="144"/>
      <c r="AE6" s="2" t="s">
        <v>15</v>
      </c>
      <c r="AF6" s="2">
        <v>31.710799999999999</v>
      </c>
      <c r="AI6" s="4"/>
      <c r="AK6" s="144"/>
      <c r="AL6" s="2" t="s">
        <v>15</v>
      </c>
      <c r="AM6" s="2">
        <v>78.242699999999999</v>
      </c>
    </row>
    <row r="7" spans="1:40">
      <c r="A7" s="4"/>
      <c r="C7" s="144"/>
      <c r="D7" s="2" t="s">
        <v>16</v>
      </c>
      <c r="E7" s="5">
        <v>3.6316999999999999</v>
      </c>
      <c r="F7" s="3">
        <f>E7</f>
        <v>3.6316999999999999</v>
      </c>
      <c r="I7" s="144"/>
      <c r="J7" s="2" t="s">
        <v>16</v>
      </c>
      <c r="K7" s="5">
        <v>4.5949</v>
      </c>
      <c r="L7" s="3">
        <f>K7</f>
        <v>4.5949</v>
      </c>
      <c r="O7" s="144"/>
      <c r="P7" s="2" t="s">
        <v>16</v>
      </c>
      <c r="Q7" s="5">
        <v>1.4438</v>
      </c>
      <c r="R7" s="3">
        <f>Q7</f>
        <v>1.4438</v>
      </c>
      <c r="U7" s="4"/>
      <c r="W7" s="144"/>
      <c r="X7" s="2" t="s">
        <v>16</v>
      </c>
      <c r="Y7" s="2">
        <v>4.3384</v>
      </c>
      <c r="Z7" s="3">
        <f>Y7</f>
        <v>4.3384</v>
      </c>
      <c r="AB7" s="4"/>
      <c r="AD7" s="144"/>
      <c r="AE7" s="2" t="s">
        <v>16</v>
      </c>
      <c r="AF7" s="2">
        <v>3.6334</v>
      </c>
      <c r="AG7" s="3">
        <f>AF7</f>
        <v>3.6334</v>
      </c>
      <c r="AI7" s="4"/>
      <c r="AK7" s="144"/>
      <c r="AL7" s="2" t="s">
        <v>16</v>
      </c>
      <c r="AM7" s="2">
        <v>2.7431000000000001</v>
      </c>
      <c r="AN7" s="3">
        <f>AM7</f>
        <v>2.7431000000000001</v>
      </c>
    </row>
    <row r="8" spans="1:40">
      <c r="A8" s="4"/>
      <c r="C8" s="144">
        <v>3</v>
      </c>
      <c r="D8" s="2" t="s">
        <v>14</v>
      </c>
      <c r="E8" s="2">
        <v>100.94889999999999</v>
      </c>
      <c r="I8" s="144">
        <v>3</v>
      </c>
      <c r="J8" s="2" t="s">
        <v>14</v>
      </c>
      <c r="K8" s="2">
        <v>126.2396</v>
      </c>
      <c r="O8" s="144">
        <v>3</v>
      </c>
      <c r="P8" s="2" t="s">
        <v>14</v>
      </c>
      <c r="Q8" s="2">
        <v>21.58</v>
      </c>
      <c r="U8" s="4"/>
      <c r="W8" s="144">
        <v>3</v>
      </c>
      <c r="X8" s="2" t="s">
        <v>14</v>
      </c>
      <c r="Y8" s="2">
        <v>130.48699999999999</v>
      </c>
      <c r="AB8" s="4"/>
      <c r="AD8" s="144">
        <v>3</v>
      </c>
      <c r="AE8" s="2" t="s">
        <v>14</v>
      </c>
      <c r="AF8" s="2">
        <v>117.3189</v>
      </c>
      <c r="AI8" s="4"/>
      <c r="AK8" s="144">
        <v>3</v>
      </c>
      <c r="AL8" s="2" t="s">
        <v>14</v>
      </c>
      <c r="AM8" s="2">
        <v>202.607</v>
      </c>
    </row>
    <row r="9" spans="1:40">
      <c r="A9" s="4"/>
      <c r="C9" s="144"/>
      <c r="D9" s="2" t="s">
        <v>15</v>
      </c>
      <c r="E9" s="2">
        <v>16.1082</v>
      </c>
      <c r="I9" s="144"/>
      <c r="J9" s="2" t="s">
        <v>15</v>
      </c>
      <c r="K9" s="2">
        <v>49.676400000000001</v>
      </c>
      <c r="O9" s="144"/>
      <c r="P9" s="2" t="s">
        <v>15</v>
      </c>
      <c r="Q9" s="2">
        <v>29.8233</v>
      </c>
      <c r="U9" s="4"/>
      <c r="W9" s="144"/>
      <c r="X9" s="2" t="s">
        <v>15</v>
      </c>
      <c r="Y9" s="2">
        <v>30.966200000000001</v>
      </c>
      <c r="AB9" s="4"/>
      <c r="AD9" s="144"/>
      <c r="AE9" s="2" t="s">
        <v>15</v>
      </c>
      <c r="AF9" s="2">
        <v>19.428699999999999</v>
      </c>
      <c r="AI9" s="4"/>
      <c r="AK9" s="144"/>
      <c r="AL9" s="2" t="s">
        <v>15</v>
      </c>
      <c r="AM9" s="2">
        <v>79.662400000000005</v>
      </c>
    </row>
    <row r="10" spans="1:40">
      <c r="A10" s="4"/>
      <c r="C10" s="144"/>
      <c r="D10" s="2" t="s">
        <v>16</v>
      </c>
      <c r="E10" s="5">
        <v>6.2668999999999997</v>
      </c>
      <c r="F10" s="3">
        <f>E10</f>
        <v>6.2668999999999997</v>
      </c>
      <c r="I10" s="144"/>
      <c r="J10" s="2" t="s">
        <v>16</v>
      </c>
      <c r="K10" s="5">
        <v>2.5411999999999999</v>
      </c>
      <c r="L10" s="3">
        <f>K10</f>
        <v>2.5411999999999999</v>
      </c>
      <c r="O10" s="144"/>
      <c r="P10" s="2" t="s">
        <v>16</v>
      </c>
      <c r="Q10" s="5">
        <v>0.72360000000000002</v>
      </c>
      <c r="R10" s="3">
        <f>Q10</f>
        <v>0.72360000000000002</v>
      </c>
      <c r="U10" s="4"/>
      <c r="W10" s="144"/>
      <c r="X10" s="2" t="s">
        <v>16</v>
      </c>
      <c r="Y10" s="2">
        <v>4.2138</v>
      </c>
      <c r="Z10" s="3">
        <f>Y10</f>
        <v>4.2138</v>
      </c>
      <c r="AB10" s="4"/>
      <c r="AD10" s="144"/>
      <c r="AE10" s="2" t="s">
        <v>16</v>
      </c>
      <c r="AF10" s="2">
        <v>6.0384000000000002</v>
      </c>
      <c r="AG10" s="3">
        <f>AF10</f>
        <v>6.0384000000000002</v>
      </c>
      <c r="AI10" s="4"/>
      <c r="AK10" s="144"/>
      <c r="AL10" s="2" t="s">
        <v>16</v>
      </c>
      <c r="AM10" s="2">
        <v>2.5432999999999999</v>
      </c>
      <c r="AN10" s="3">
        <f>AM10</f>
        <v>2.5432999999999999</v>
      </c>
    </row>
    <row r="11" spans="1:40">
      <c r="A11" s="4"/>
      <c r="C11" s="144">
        <v>4</v>
      </c>
      <c r="D11" s="2" t="s">
        <v>14</v>
      </c>
      <c r="E11" s="2">
        <v>187.2192</v>
      </c>
      <c r="I11" s="144">
        <v>4</v>
      </c>
      <c r="J11" s="2" t="s">
        <v>14</v>
      </c>
      <c r="K11" s="2">
        <v>65.806399999999996</v>
      </c>
      <c r="O11" s="144">
        <v>4</v>
      </c>
      <c r="P11" s="2" t="s">
        <v>14</v>
      </c>
      <c r="Q11" s="2">
        <v>121.0433</v>
      </c>
      <c r="U11" s="4"/>
      <c r="W11" s="144">
        <v>4</v>
      </c>
      <c r="X11" s="2" t="s">
        <v>14</v>
      </c>
      <c r="Y11" s="2">
        <v>92.5274</v>
      </c>
      <c r="AB11" s="4"/>
      <c r="AD11" s="144">
        <v>4</v>
      </c>
      <c r="AE11" s="2" t="s">
        <v>14</v>
      </c>
      <c r="AF11" s="2">
        <v>98.137500000000003</v>
      </c>
      <c r="AI11" s="4"/>
      <c r="AK11" s="144">
        <v>4</v>
      </c>
      <c r="AL11" s="2" t="s">
        <v>14</v>
      </c>
      <c r="AM11" s="2">
        <v>213.9898</v>
      </c>
    </row>
    <row r="12" spans="1:40">
      <c r="A12" s="4"/>
      <c r="C12" s="144"/>
      <c r="D12" s="2" t="s">
        <v>15</v>
      </c>
      <c r="E12" s="2">
        <v>26.256499999999999</v>
      </c>
      <c r="I12" s="144"/>
      <c r="J12" s="2" t="s">
        <v>15</v>
      </c>
      <c r="K12" s="2">
        <v>21.234200000000001</v>
      </c>
      <c r="O12" s="144"/>
      <c r="P12" s="2" t="s">
        <v>15</v>
      </c>
      <c r="Q12" s="2">
        <v>86.986699999999999</v>
      </c>
      <c r="U12" s="4"/>
      <c r="W12" s="144"/>
      <c r="X12" s="2" t="s">
        <v>15</v>
      </c>
      <c r="Y12" s="2">
        <v>24.008400000000002</v>
      </c>
      <c r="AB12" s="4"/>
      <c r="AD12" s="144"/>
      <c r="AE12" s="2" t="s">
        <v>15</v>
      </c>
      <c r="AF12" s="2">
        <v>16.471299999999999</v>
      </c>
      <c r="AI12" s="4"/>
      <c r="AK12" s="144"/>
      <c r="AL12" s="2" t="s">
        <v>15</v>
      </c>
      <c r="AM12" s="2">
        <v>66.978499999999997</v>
      </c>
    </row>
    <row r="13" spans="1:40">
      <c r="A13" s="4"/>
      <c r="C13" s="144"/>
      <c r="D13" s="2" t="s">
        <v>16</v>
      </c>
      <c r="E13" s="5">
        <v>7.1303999999999998</v>
      </c>
      <c r="F13" s="3">
        <f>E13</f>
        <v>7.1303999999999998</v>
      </c>
      <c r="I13" s="144"/>
      <c r="J13" s="2" t="s">
        <v>16</v>
      </c>
      <c r="K13" s="5">
        <v>3.0991</v>
      </c>
      <c r="L13" s="3">
        <f>K13</f>
        <v>3.0991</v>
      </c>
      <c r="O13" s="144"/>
      <c r="P13" s="2" t="s">
        <v>16</v>
      </c>
      <c r="Q13" s="5">
        <v>1.3915</v>
      </c>
      <c r="R13" s="3">
        <f>Q13</f>
        <v>1.3915</v>
      </c>
      <c r="U13" s="4"/>
      <c r="W13" s="144"/>
      <c r="X13" s="2" t="s">
        <v>16</v>
      </c>
      <c r="Y13" s="2">
        <v>3.8540000000000001</v>
      </c>
      <c r="Z13" s="3">
        <f>Y13</f>
        <v>3.8540000000000001</v>
      </c>
      <c r="AB13" s="4"/>
      <c r="AD13" s="144"/>
      <c r="AE13" s="2" t="s">
        <v>16</v>
      </c>
      <c r="AF13" s="2">
        <v>5.9581</v>
      </c>
      <c r="AG13" s="3">
        <f>AF13</f>
        <v>5.9581</v>
      </c>
      <c r="AI13" s="4"/>
      <c r="AK13" s="144"/>
      <c r="AL13" s="2" t="s">
        <v>16</v>
      </c>
      <c r="AM13" s="2">
        <v>3.1949000000000001</v>
      </c>
      <c r="AN13" s="3">
        <f>AM13</f>
        <v>3.1949000000000001</v>
      </c>
    </row>
    <row r="14" spans="1:40">
      <c r="A14" s="4"/>
      <c r="C14" s="144">
        <v>5</v>
      </c>
      <c r="D14" s="2" t="s">
        <v>14</v>
      </c>
      <c r="E14" s="2">
        <v>69.298699999999997</v>
      </c>
      <c r="I14" s="144">
        <v>5</v>
      </c>
      <c r="J14" s="2" t="s">
        <v>14</v>
      </c>
      <c r="K14" s="2">
        <v>183.67259999999999</v>
      </c>
      <c r="O14" s="144">
        <v>5</v>
      </c>
      <c r="P14" s="2" t="s">
        <v>14</v>
      </c>
      <c r="Q14" s="2">
        <v>238.8289</v>
      </c>
      <c r="U14" s="4"/>
      <c r="W14" s="144">
        <v>5</v>
      </c>
      <c r="X14" s="2" t="s">
        <v>14</v>
      </c>
      <c r="Y14" s="2">
        <v>81.057299999999998</v>
      </c>
      <c r="AB14" s="4"/>
      <c r="AD14" s="144">
        <v>5</v>
      </c>
      <c r="AE14" s="2" t="s">
        <v>14</v>
      </c>
      <c r="AF14" s="2">
        <v>134.70150000000001</v>
      </c>
      <c r="AI14" s="4"/>
      <c r="AK14" s="144">
        <v>5</v>
      </c>
      <c r="AL14" s="2" t="s">
        <v>14</v>
      </c>
      <c r="AM14" s="2">
        <v>197.1677</v>
      </c>
    </row>
    <row r="15" spans="1:40">
      <c r="A15" s="4"/>
      <c r="C15" s="144"/>
      <c r="D15" s="2" t="s">
        <v>15</v>
      </c>
      <c r="E15" s="2">
        <v>10.1027</v>
      </c>
      <c r="I15" s="144"/>
      <c r="J15" s="2" t="s">
        <v>15</v>
      </c>
      <c r="K15" s="2">
        <v>19.774999999999999</v>
      </c>
      <c r="O15" s="144"/>
      <c r="P15" s="2" t="s">
        <v>15</v>
      </c>
      <c r="Q15" s="2">
        <v>110.5316</v>
      </c>
      <c r="U15" s="4"/>
      <c r="W15" s="144"/>
      <c r="X15" s="2" t="s">
        <v>15</v>
      </c>
      <c r="Y15" s="2">
        <v>25.267099999999999</v>
      </c>
      <c r="AB15" s="4"/>
      <c r="AD15" s="144"/>
      <c r="AE15" s="2" t="s">
        <v>15</v>
      </c>
      <c r="AF15" s="2">
        <v>28.3978</v>
      </c>
      <c r="AI15" s="4"/>
      <c r="AK15" s="144"/>
      <c r="AL15" s="2" t="s">
        <v>15</v>
      </c>
      <c r="AM15" s="2">
        <v>31.192399999999999</v>
      </c>
    </row>
    <row r="16" spans="1:40">
      <c r="A16" s="4"/>
      <c r="C16" s="144"/>
      <c r="D16" s="2" t="s">
        <v>16</v>
      </c>
      <c r="E16" s="5">
        <v>6.8593999999999999</v>
      </c>
      <c r="F16" s="3">
        <f>E16</f>
        <v>6.8593999999999999</v>
      </c>
      <c r="I16" s="144"/>
      <c r="J16" s="2" t="s">
        <v>16</v>
      </c>
      <c r="K16" s="5">
        <v>9.2881</v>
      </c>
      <c r="L16" s="3">
        <f>K16</f>
        <v>9.2881</v>
      </c>
      <c r="O16" s="144"/>
      <c r="P16" s="2" t="s">
        <v>16</v>
      </c>
      <c r="Q16" s="5">
        <v>2.1606999999999998</v>
      </c>
      <c r="R16" s="3">
        <f>Q16</f>
        <v>2.1606999999999998</v>
      </c>
      <c r="U16" s="4"/>
      <c r="W16" s="144"/>
      <c r="X16" s="2" t="s">
        <v>16</v>
      </c>
      <c r="Y16" s="2">
        <v>3.2080000000000002</v>
      </c>
      <c r="Z16" s="3">
        <f>Y16</f>
        <v>3.2080000000000002</v>
      </c>
      <c r="AB16" s="4"/>
      <c r="AD16" s="144"/>
      <c r="AE16" s="2" t="s">
        <v>16</v>
      </c>
      <c r="AF16" s="2">
        <v>4.7434000000000003</v>
      </c>
      <c r="AG16" s="3">
        <f>AF16</f>
        <v>4.7434000000000003</v>
      </c>
      <c r="AI16" s="4"/>
      <c r="AK16" s="144"/>
      <c r="AL16" s="2" t="s">
        <v>16</v>
      </c>
      <c r="AM16" s="2">
        <v>6.3209999999999997</v>
      </c>
      <c r="AN16" s="3">
        <f>AM16</f>
        <v>6.3209999999999997</v>
      </c>
    </row>
    <row r="17" spans="1:40">
      <c r="A17" s="4"/>
      <c r="C17" s="144">
        <v>6</v>
      </c>
      <c r="D17" s="2" t="s">
        <v>14</v>
      </c>
      <c r="E17" s="2">
        <v>213.49770000000001</v>
      </c>
      <c r="I17" s="144">
        <v>6</v>
      </c>
      <c r="J17" s="2" t="s">
        <v>14</v>
      </c>
      <c r="K17" s="2">
        <v>134.70779999999999</v>
      </c>
      <c r="O17" s="144">
        <v>6</v>
      </c>
      <c r="P17" s="2" t="s">
        <v>14</v>
      </c>
      <c r="Q17" s="2">
        <v>144.26320000000001</v>
      </c>
      <c r="U17" s="4"/>
      <c r="W17" s="144">
        <v>6</v>
      </c>
      <c r="X17" s="2" t="s">
        <v>14</v>
      </c>
      <c r="Y17" s="2">
        <v>86.939899999999994</v>
      </c>
      <c r="AB17" s="4"/>
      <c r="AD17" s="144">
        <v>6</v>
      </c>
      <c r="AE17" s="2" t="s">
        <v>14</v>
      </c>
      <c r="AF17" s="2">
        <v>148.32929999999999</v>
      </c>
      <c r="AI17" s="4"/>
      <c r="AK17" s="144">
        <v>6</v>
      </c>
      <c r="AL17" s="2" t="s">
        <v>14</v>
      </c>
      <c r="AM17" s="2">
        <v>240.54310000000001</v>
      </c>
    </row>
    <row r="18" spans="1:40">
      <c r="A18" s="4"/>
      <c r="C18" s="144"/>
      <c r="D18" s="2" t="s">
        <v>15</v>
      </c>
      <c r="E18" s="2">
        <v>28.526399999999999</v>
      </c>
      <c r="I18" s="144"/>
      <c r="J18" s="2" t="s">
        <v>15</v>
      </c>
      <c r="K18" s="2">
        <v>40.7408</v>
      </c>
      <c r="O18" s="144"/>
      <c r="P18" s="2" t="s">
        <v>15</v>
      </c>
      <c r="Q18" s="2">
        <v>121.0956</v>
      </c>
      <c r="U18" s="4"/>
      <c r="W18" s="144"/>
      <c r="X18" s="2" t="s">
        <v>15</v>
      </c>
      <c r="Y18" s="2">
        <v>15.340299999999999</v>
      </c>
      <c r="AB18" s="4"/>
      <c r="AD18" s="144"/>
      <c r="AE18" s="2" t="s">
        <v>15</v>
      </c>
      <c r="AF18" s="2">
        <v>28.779299999999999</v>
      </c>
      <c r="AI18" s="4"/>
      <c r="AK18" s="144"/>
      <c r="AL18" s="2" t="s">
        <v>15</v>
      </c>
      <c r="AM18" s="2">
        <v>57.115299999999998</v>
      </c>
    </row>
    <row r="19" spans="1:40">
      <c r="A19" s="4"/>
      <c r="C19" s="144"/>
      <c r="D19" s="2" t="s">
        <v>16</v>
      </c>
      <c r="E19" s="5">
        <v>7.4842000000000004</v>
      </c>
      <c r="F19" s="3">
        <f>E19</f>
        <v>7.4842000000000004</v>
      </c>
      <c r="I19" s="144"/>
      <c r="J19" s="2" t="s">
        <v>16</v>
      </c>
      <c r="K19" s="5">
        <v>3.3065000000000002</v>
      </c>
      <c r="L19" s="3">
        <f>K19</f>
        <v>3.3065000000000002</v>
      </c>
      <c r="O19" s="144"/>
      <c r="P19" s="2" t="s">
        <v>16</v>
      </c>
      <c r="Q19" s="5">
        <v>1.1913</v>
      </c>
      <c r="R19" s="3">
        <f>Q19</f>
        <v>1.1913</v>
      </c>
      <c r="U19" s="4"/>
      <c r="W19" s="144"/>
      <c r="X19" s="2" t="s">
        <v>16</v>
      </c>
      <c r="Y19" s="2">
        <v>5.6673999999999998</v>
      </c>
      <c r="Z19" s="3">
        <f>Y19</f>
        <v>5.6673999999999998</v>
      </c>
      <c r="AB19" s="4"/>
      <c r="AD19" s="144"/>
      <c r="AE19" s="2" t="s">
        <v>16</v>
      </c>
      <c r="AF19" s="2">
        <v>5.1539999999999999</v>
      </c>
      <c r="AG19" s="3">
        <f>AF19</f>
        <v>5.1539999999999999</v>
      </c>
      <c r="AI19" s="4"/>
      <c r="AK19" s="144"/>
      <c r="AL19" s="2" t="s">
        <v>16</v>
      </c>
      <c r="AM19" s="2">
        <v>4.2115</v>
      </c>
      <c r="AN19" s="3">
        <f>AM19</f>
        <v>4.2115</v>
      </c>
    </row>
    <row r="20" spans="1:40">
      <c r="A20" s="4"/>
      <c r="C20" s="144">
        <v>7</v>
      </c>
      <c r="D20" s="2" t="s">
        <v>14</v>
      </c>
      <c r="E20" s="2">
        <v>82.796300000000002</v>
      </c>
      <c r="I20" s="144">
        <v>7</v>
      </c>
      <c r="J20" s="2" t="s">
        <v>14</v>
      </c>
      <c r="K20" s="2">
        <v>38.214300000000001</v>
      </c>
      <c r="O20" s="144">
        <v>7</v>
      </c>
      <c r="P20" s="2" t="s">
        <v>14</v>
      </c>
      <c r="Q20" s="2">
        <v>239.33330000000001</v>
      </c>
      <c r="U20" s="4"/>
      <c r="W20" s="144">
        <v>7</v>
      </c>
      <c r="X20" s="2" t="s">
        <v>14</v>
      </c>
      <c r="Y20" s="2">
        <v>161.0224</v>
      </c>
      <c r="AB20" s="4"/>
      <c r="AD20" s="144">
        <v>7</v>
      </c>
      <c r="AE20" s="2" t="s">
        <v>14</v>
      </c>
      <c r="AF20" s="2">
        <v>116.76260000000001</v>
      </c>
      <c r="AI20" s="4"/>
      <c r="AK20" s="144">
        <v>7</v>
      </c>
      <c r="AL20" s="2" t="s">
        <v>14</v>
      </c>
      <c r="AM20" s="2">
        <v>238.69059999999999</v>
      </c>
    </row>
    <row r="21" spans="1:40">
      <c r="A21" s="4"/>
      <c r="C21" s="144"/>
      <c r="D21" s="2" t="s">
        <v>15</v>
      </c>
      <c r="E21" s="2">
        <v>11.2446</v>
      </c>
      <c r="I21" s="144"/>
      <c r="J21" s="2" t="s">
        <v>15</v>
      </c>
      <c r="K21" s="2">
        <v>26.3032</v>
      </c>
      <c r="O21" s="144"/>
      <c r="P21" s="2" t="s">
        <v>15</v>
      </c>
      <c r="Q21" s="2">
        <v>77.068399999999997</v>
      </c>
      <c r="U21" s="4"/>
      <c r="W21" s="144"/>
      <c r="X21" s="2" t="s">
        <v>15</v>
      </c>
      <c r="Y21" s="2">
        <v>32.100700000000003</v>
      </c>
      <c r="AB21" s="4"/>
      <c r="AD21" s="144"/>
      <c r="AE21" s="2" t="s">
        <v>15</v>
      </c>
      <c r="AF21" s="2">
        <v>26.491399999999999</v>
      </c>
      <c r="AI21" s="4"/>
      <c r="AK21" s="144"/>
      <c r="AL21" s="2" t="s">
        <v>15</v>
      </c>
      <c r="AM21" s="2">
        <v>32.205300000000001</v>
      </c>
    </row>
    <row r="22" spans="1:40">
      <c r="A22" s="4"/>
      <c r="C22" s="144"/>
      <c r="D22" s="2" t="s">
        <v>16</v>
      </c>
      <c r="E22" s="5">
        <v>7.3632</v>
      </c>
      <c r="F22" s="3">
        <f>E22</f>
        <v>7.3632</v>
      </c>
      <c r="I22" s="144"/>
      <c r="J22" s="2" t="s">
        <v>16</v>
      </c>
      <c r="K22" s="5">
        <v>1.4528000000000001</v>
      </c>
      <c r="L22" s="3">
        <f>K22</f>
        <v>1.4528000000000001</v>
      </c>
      <c r="O22" s="144"/>
      <c r="P22" s="2" t="s">
        <v>16</v>
      </c>
      <c r="Q22" s="5">
        <v>3.1055000000000001</v>
      </c>
      <c r="R22" s="3">
        <f>Q22</f>
        <v>3.1055000000000001</v>
      </c>
      <c r="U22" s="4"/>
      <c r="W22" s="144"/>
      <c r="X22" s="2" t="s">
        <v>16</v>
      </c>
      <c r="Y22" s="2">
        <v>5.0162000000000004</v>
      </c>
      <c r="Z22" s="3">
        <f>Y22</f>
        <v>5.0162000000000004</v>
      </c>
      <c r="AB22" s="4"/>
      <c r="AD22" s="144"/>
      <c r="AE22" s="2" t="s">
        <v>16</v>
      </c>
      <c r="AF22" s="2">
        <v>4.4076000000000004</v>
      </c>
      <c r="AG22" s="3">
        <f>AF22</f>
        <v>4.4076000000000004</v>
      </c>
      <c r="AI22" s="4"/>
      <c r="AK22" s="144"/>
      <c r="AL22" s="2" t="s">
        <v>16</v>
      </c>
      <c r="AM22" s="2">
        <v>7.4115000000000002</v>
      </c>
      <c r="AN22" s="3">
        <f>AM22</f>
        <v>7.4115000000000002</v>
      </c>
    </row>
    <row r="23" spans="1:40">
      <c r="A23" s="4"/>
      <c r="C23" s="144">
        <v>8</v>
      </c>
      <c r="D23" s="2" t="s">
        <v>14</v>
      </c>
      <c r="E23" s="2">
        <v>185.6739</v>
      </c>
      <c r="I23" s="144">
        <v>8</v>
      </c>
      <c r="J23" s="2" t="s">
        <v>14</v>
      </c>
      <c r="K23" s="2">
        <v>152.2901</v>
      </c>
      <c r="O23" s="144">
        <v>8</v>
      </c>
      <c r="P23" s="2" t="s">
        <v>14</v>
      </c>
      <c r="Q23" s="2">
        <v>230.16909999999999</v>
      </c>
      <c r="U23" s="4"/>
      <c r="W23" s="144">
        <v>8</v>
      </c>
      <c r="X23" s="2" t="s">
        <v>14</v>
      </c>
      <c r="Y23" s="2">
        <v>126.5518</v>
      </c>
      <c r="AB23" s="4"/>
      <c r="AD23" s="144">
        <v>8</v>
      </c>
      <c r="AE23" s="2" t="s">
        <v>14</v>
      </c>
      <c r="AF23" s="2">
        <v>58.541899999999998</v>
      </c>
      <c r="AI23" s="4"/>
      <c r="AK23" s="144">
        <v>8</v>
      </c>
      <c r="AL23" s="2" t="s">
        <v>14</v>
      </c>
      <c r="AM23" s="2">
        <v>224.5026</v>
      </c>
    </row>
    <row r="24" spans="1:40">
      <c r="A24" s="4"/>
      <c r="C24" s="144"/>
      <c r="D24" s="2" t="s">
        <v>15</v>
      </c>
      <c r="E24" s="2">
        <v>34.811</v>
      </c>
      <c r="I24" s="144"/>
      <c r="J24" s="2" t="s">
        <v>15</v>
      </c>
      <c r="K24" s="2">
        <v>33.076099999999997</v>
      </c>
      <c r="O24" s="144"/>
      <c r="P24" s="2" t="s">
        <v>15</v>
      </c>
      <c r="Q24" s="2">
        <v>93.89</v>
      </c>
      <c r="U24" s="4"/>
      <c r="W24" s="144"/>
      <c r="X24" s="2" t="s">
        <v>15</v>
      </c>
      <c r="Y24" s="2">
        <v>22.664100000000001</v>
      </c>
      <c r="AB24" s="4"/>
      <c r="AD24" s="144"/>
      <c r="AE24" s="2" t="s">
        <v>15</v>
      </c>
      <c r="AF24" s="2">
        <v>14.9457</v>
      </c>
      <c r="AI24" s="4"/>
      <c r="AK24" s="144"/>
      <c r="AL24" s="2" t="s">
        <v>15</v>
      </c>
      <c r="AM24" s="2">
        <v>75.283100000000005</v>
      </c>
    </row>
    <row r="25" spans="1:40">
      <c r="A25" s="4"/>
      <c r="C25" s="144"/>
      <c r="D25" s="2" t="s">
        <v>16</v>
      </c>
      <c r="E25" s="5">
        <v>5.3338000000000001</v>
      </c>
      <c r="F25" s="3">
        <f>E25</f>
        <v>5.3338000000000001</v>
      </c>
      <c r="I25" s="144"/>
      <c r="J25" s="2" t="s">
        <v>16</v>
      </c>
      <c r="K25" s="5">
        <v>4.6041999999999996</v>
      </c>
      <c r="L25" s="3">
        <f>K25</f>
        <v>4.6041999999999996</v>
      </c>
      <c r="O25" s="144"/>
      <c r="P25" s="2" t="s">
        <v>16</v>
      </c>
      <c r="Q25" s="5">
        <v>2.4514999999999998</v>
      </c>
      <c r="R25" s="3">
        <f>Q25</f>
        <v>2.4514999999999998</v>
      </c>
      <c r="U25" s="4"/>
      <c r="W25" s="144"/>
      <c r="X25" s="2" t="s">
        <v>16</v>
      </c>
      <c r="Y25" s="2">
        <v>5.5838000000000001</v>
      </c>
      <c r="Z25" s="3">
        <f>Y25</f>
        <v>5.5838000000000001</v>
      </c>
      <c r="AB25" s="4"/>
      <c r="AD25" s="144"/>
      <c r="AE25" s="2" t="s">
        <v>16</v>
      </c>
      <c r="AF25" s="2">
        <v>3.9169999999999998</v>
      </c>
      <c r="AG25" s="3">
        <f>AF25</f>
        <v>3.9169999999999998</v>
      </c>
      <c r="AI25" s="4"/>
      <c r="AK25" s="144"/>
      <c r="AL25" s="2" t="s">
        <v>16</v>
      </c>
      <c r="AM25" s="2">
        <v>2.9821</v>
      </c>
      <c r="AN25" s="3">
        <f>AM25</f>
        <v>2.9821</v>
      </c>
    </row>
    <row r="26" spans="1:40">
      <c r="A26" s="4"/>
      <c r="C26" s="144">
        <v>9</v>
      </c>
      <c r="D26" s="2" t="s">
        <v>14</v>
      </c>
      <c r="E26" s="2">
        <v>48.887300000000003</v>
      </c>
      <c r="I26" s="144">
        <v>9</v>
      </c>
      <c r="J26" s="2" t="s">
        <v>14</v>
      </c>
      <c r="K26" s="2">
        <v>131.0359</v>
      </c>
      <c r="O26" s="144">
        <v>9</v>
      </c>
      <c r="P26" s="2" t="s">
        <v>14</v>
      </c>
      <c r="Q26" s="2">
        <v>166.15450000000001</v>
      </c>
      <c r="U26" s="4"/>
      <c r="W26" s="144">
        <v>9</v>
      </c>
      <c r="X26" s="2" t="s">
        <v>14</v>
      </c>
      <c r="Y26" s="2">
        <v>148.8955</v>
      </c>
      <c r="AB26" s="4"/>
      <c r="AD26" s="144">
        <v>9</v>
      </c>
      <c r="AE26" s="2" t="s">
        <v>14</v>
      </c>
      <c r="AF26" s="2">
        <v>109.8103</v>
      </c>
      <c r="AI26" s="4"/>
      <c r="AK26" s="144">
        <v>9</v>
      </c>
      <c r="AL26" s="2" t="s">
        <v>14</v>
      </c>
      <c r="AM26" s="2">
        <v>169.95140000000001</v>
      </c>
    </row>
    <row r="27" spans="1:40">
      <c r="A27" s="4"/>
      <c r="C27" s="144"/>
      <c r="D27" s="2" t="s">
        <v>15</v>
      </c>
      <c r="E27" s="2">
        <v>8.3378999999999994</v>
      </c>
      <c r="I27" s="144"/>
      <c r="J27" s="2" t="s">
        <v>15</v>
      </c>
      <c r="K27" s="2">
        <v>28.532299999999999</v>
      </c>
      <c r="O27" s="144"/>
      <c r="P27" s="2" t="s">
        <v>15</v>
      </c>
      <c r="Q27" s="2">
        <v>79.880399999999995</v>
      </c>
      <c r="U27" s="4"/>
      <c r="W27" s="144"/>
      <c r="X27" s="2" t="s">
        <v>15</v>
      </c>
      <c r="Y27" s="2">
        <v>24.923500000000001</v>
      </c>
      <c r="AB27" s="4"/>
      <c r="AD27" s="144"/>
      <c r="AE27" s="2" t="s">
        <v>15</v>
      </c>
      <c r="AF27" s="2">
        <v>18.124099999999999</v>
      </c>
      <c r="AI27" s="4"/>
      <c r="AK27" s="144"/>
      <c r="AL27" s="2" t="s">
        <v>15</v>
      </c>
      <c r="AM27" s="2">
        <v>49.220700000000001</v>
      </c>
    </row>
    <row r="28" spans="1:40">
      <c r="A28" s="4"/>
      <c r="C28" s="144"/>
      <c r="D28" s="2" t="s">
        <v>16</v>
      </c>
      <c r="E28" s="5">
        <v>5.8632999999999997</v>
      </c>
      <c r="F28" s="3">
        <f>E28</f>
        <v>5.8632999999999997</v>
      </c>
      <c r="I28" s="144"/>
      <c r="J28" s="2" t="s">
        <v>16</v>
      </c>
      <c r="K28" s="5">
        <v>4.5925000000000002</v>
      </c>
      <c r="L28" s="3">
        <f>K28</f>
        <v>4.5925000000000002</v>
      </c>
      <c r="O28" s="144"/>
      <c r="P28" s="2" t="s">
        <v>16</v>
      </c>
      <c r="Q28" s="5">
        <v>2.08</v>
      </c>
      <c r="R28" s="3">
        <f>Q28</f>
        <v>2.08</v>
      </c>
      <c r="U28" s="4"/>
      <c r="W28" s="144"/>
      <c r="X28" s="2" t="s">
        <v>16</v>
      </c>
      <c r="Y28" s="2">
        <v>5.9741</v>
      </c>
      <c r="Z28" s="3">
        <f>Y28</f>
        <v>5.9741</v>
      </c>
      <c r="AB28" s="4"/>
      <c r="AD28" s="144"/>
      <c r="AE28" s="2" t="s">
        <v>16</v>
      </c>
      <c r="AF28" s="2">
        <v>6.0587999999999997</v>
      </c>
      <c r="AG28" s="3">
        <f>AF28</f>
        <v>6.0587999999999997</v>
      </c>
      <c r="AI28" s="4"/>
      <c r="AK28" s="144"/>
      <c r="AL28" s="2" t="s">
        <v>16</v>
      </c>
      <c r="AM28" s="2">
        <v>3.4527999999999999</v>
      </c>
      <c r="AN28" s="3">
        <f>AM28</f>
        <v>3.4527999999999999</v>
      </c>
    </row>
    <row r="29" spans="1:40">
      <c r="A29" s="4"/>
      <c r="C29" s="144">
        <v>10</v>
      </c>
      <c r="D29" s="2" t="s">
        <v>14</v>
      </c>
      <c r="E29" s="2">
        <v>234.65209999999999</v>
      </c>
      <c r="I29" s="144">
        <v>10</v>
      </c>
      <c r="J29" s="2" t="s">
        <v>14</v>
      </c>
      <c r="K29" s="2">
        <v>144.09030000000001</v>
      </c>
      <c r="O29" s="144">
        <v>10</v>
      </c>
      <c r="P29" s="2" t="s">
        <v>14</v>
      </c>
      <c r="Q29" s="2">
        <v>137.19560000000001</v>
      </c>
      <c r="U29" s="4"/>
      <c r="W29" s="144">
        <v>10</v>
      </c>
      <c r="X29" s="2" t="s">
        <v>14</v>
      </c>
      <c r="Y29" s="2">
        <v>149.17850000000001</v>
      </c>
      <c r="AB29" s="4"/>
      <c r="AD29" s="144">
        <v>10</v>
      </c>
      <c r="AE29" s="2" t="s">
        <v>14</v>
      </c>
      <c r="AF29" s="2">
        <v>77.501999999999995</v>
      </c>
      <c r="AI29" s="4"/>
      <c r="AK29" s="144">
        <v>10</v>
      </c>
      <c r="AL29" s="2" t="s">
        <v>14</v>
      </c>
      <c r="AM29" s="2">
        <v>157.29040000000001</v>
      </c>
    </row>
    <row r="30" spans="1:40">
      <c r="A30" s="4"/>
      <c r="C30" s="144"/>
      <c r="D30" s="2" t="s">
        <v>15</v>
      </c>
      <c r="E30" s="2">
        <v>77.784899999999993</v>
      </c>
      <c r="I30" s="144"/>
      <c r="J30" s="2" t="s">
        <v>15</v>
      </c>
      <c r="K30" s="2">
        <v>39.226399999999998</v>
      </c>
      <c r="O30" s="144"/>
      <c r="P30" s="2" t="s">
        <v>15</v>
      </c>
      <c r="Q30" s="2">
        <v>72.926900000000003</v>
      </c>
      <c r="U30" s="4"/>
      <c r="W30" s="144"/>
      <c r="X30" s="2" t="s">
        <v>15</v>
      </c>
      <c r="Y30" s="2">
        <v>26.207999999999998</v>
      </c>
      <c r="AB30" s="4"/>
      <c r="AD30" s="144"/>
      <c r="AE30" s="2" t="s">
        <v>15</v>
      </c>
      <c r="AF30" s="2">
        <v>21.038</v>
      </c>
      <c r="AI30" s="4"/>
      <c r="AK30" s="144"/>
      <c r="AL30" s="2" t="s">
        <v>15</v>
      </c>
      <c r="AM30" s="2">
        <v>29.303699999999999</v>
      </c>
    </row>
    <row r="31" spans="1:40">
      <c r="A31" s="4"/>
      <c r="C31" s="144"/>
      <c r="D31" s="2" t="s">
        <v>16</v>
      </c>
      <c r="E31" s="5">
        <v>3.0167000000000002</v>
      </c>
      <c r="F31" s="3">
        <f>E31</f>
        <v>3.0167000000000002</v>
      </c>
      <c r="I31" s="144"/>
      <c r="J31" s="2" t="s">
        <v>16</v>
      </c>
      <c r="K31" s="5">
        <v>3.6732999999999998</v>
      </c>
      <c r="L31" s="3">
        <f>K31</f>
        <v>3.6732999999999998</v>
      </c>
      <c r="O31" s="144"/>
      <c r="P31" s="2" t="s">
        <v>16</v>
      </c>
      <c r="Q31" s="5">
        <v>1.8813</v>
      </c>
      <c r="R31" s="3">
        <f>Q31</f>
        <v>1.8813</v>
      </c>
      <c r="U31" s="4"/>
      <c r="W31" s="144"/>
      <c r="X31" s="2" t="s">
        <v>16</v>
      </c>
      <c r="Y31" s="2">
        <v>5.6920999999999999</v>
      </c>
      <c r="Z31" s="3">
        <f>Y31</f>
        <v>5.6920999999999999</v>
      </c>
      <c r="AB31" s="4"/>
      <c r="AD31" s="144"/>
      <c r="AE31" s="2" t="s">
        <v>16</v>
      </c>
      <c r="AF31" s="2">
        <v>3.6839</v>
      </c>
      <c r="AG31" s="3">
        <f>AF31</f>
        <v>3.6839</v>
      </c>
      <c r="AI31" s="4"/>
      <c r="AK31" s="144"/>
      <c r="AL31" s="2" t="s">
        <v>16</v>
      </c>
      <c r="AM31" s="2">
        <v>5.3676000000000004</v>
      </c>
      <c r="AN31" s="3">
        <f>AM31</f>
        <v>5.3676000000000004</v>
      </c>
    </row>
    <row r="32" spans="1:40">
      <c r="A32" s="4"/>
      <c r="C32" s="144">
        <v>11</v>
      </c>
      <c r="D32" s="2" t="s">
        <v>14</v>
      </c>
      <c r="E32" s="2">
        <v>186.65219999999999</v>
      </c>
      <c r="I32" s="144">
        <v>11</v>
      </c>
      <c r="J32" s="2" t="s">
        <v>14</v>
      </c>
      <c r="K32" s="2">
        <v>152.98670000000001</v>
      </c>
      <c r="O32" s="144">
        <v>11</v>
      </c>
      <c r="P32" s="2" t="s">
        <v>14</v>
      </c>
      <c r="Q32" s="2">
        <v>93.914699999999996</v>
      </c>
      <c r="U32" s="4"/>
      <c r="W32" s="144">
        <v>11</v>
      </c>
      <c r="X32" s="2" t="s">
        <v>14</v>
      </c>
      <c r="Y32" s="2">
        <v>146.03450000000001</v>
      </c>
      <c r="AB32" s="4"/>
      <c r="AD32" s="144">
        <v>11</v>
      </c>
      <c r="AE32" s="2" t="s">
        <v>14</v>
      </c>
      <c r="AF32" s="2">
        <v>66.5852</v>
      </c>
      <c r="AI32" s="4"/>
      <c r="AK32" s="144">
        <v>11</v>
      </c>
      <c r="AL32" s="2" t="s">
        <v>14</v>
      </c>
      <c r="AM32" s="2">
        <v>187.3586</v>
      </c>
    </row>
    <row r="33" spans="1:40">
      <c r="A33" s="4"/>
      <c r="C33" s="144"/>
      <c r="D33" s="2" t="s">
        <v>15</v>
      </c>
      <c r="E33" s="2">
        <v>33.772300000000001</v>
      </c>
      <c r="I33" s="144"/>
      <c r="J33" s="2" t="s">
        <v>15</v>
      </c>
      <c r="K33" s="2">
        <v>27.8246</v>
      </c>
      <c r="O33" s="144"/>
      <c r="P33" s="2" t="s">
        <v>15</v>
      </c>
      <c r="Q33" s="2">
        <v>48.303100000000001</v>
      </c>
      <c r="U33" s="4"/>
      <c r="W33" s="144"/>
      <c r="X33" s="2" t="s">
        <v>15</v>
      </c>
      <c r="Y33" s="2">
        <v>14.0771</v>
      </c>
      <c r="AB33" s="4"/>
      <c r="AD33" s="144"/>
      <c r="AE33" s="2" t="s">
        <v>15</v>
      </c>
      <c r="AF33" s="2">
        <v>22.4086</v>
      </c>
      <c r="AI33" s="4"/>
      <c r="AK33" s="144"/>
      <c r="AL33" s="2" t="s">
        <v>15</v>
      </c>
      <c r="AM33" s="2">
        <v>60.116100000000003</v>
      </c>
    </row>
    <row r="34" spans="1:40">
      <c r="A34" s="4"/>
      <c r="C34" s="144"/>
      <c r="D34" s="2" t="s">
        <v>16</v>
      </c>
      <c r="E34" s="5">
        <v>5.5267999999999997</v>
      </c>
      <c r="F34" s="3">
        <f>E34</f>
        <v>5.5267999999999997</v>
      </c>
      <c r="I34" s="144"/>
      <c r="J34" s="2" t="s">
        <v>16</v>
      </c>
      <c r="K34" s="5">
        <v>5.4983000000000004</v>
      </c>
      <c r="L34" s="3">
        <f>K34</f>
        <v>5.4983000000000004</v>
      </c>
      <c r="O34" s="144"/>
      <c r="P34" s="2" t="s">
        <v>16</v>
      </c>
      <c r="Q34" s="5">
        <v>1.9442999999999999</v>
      </c>
      <c r="R34" s="3">
        <f>Q34</f>
        <v>1.9442999999999999</v>
      </c>
      <c r="U34" s="4"/>
      <c r="W34" s="144"/>
      <c r="X34" s="2" t="s">
        <v>16</v>
      </c>
      <c r="Y34" s="2">
        <v>10.373900000000001</v>
      </c>
      <c r="Z34" s="3">
        <f>Y34</f>
        <v>10.373900000000001</v>
      </c>
      <c r="AB34" s="4"/>
      <c r="AD34" s="144"/>
      <c r="AE34" s="2" t="s">
        <v>16</v>
      </c>
      <c r="AF34" s="2">
        <v>2.9714</v>
      </c>
      <c r="AG34" s="3">
        <f>AF34</f>
        <v>2.9714</v>
      </c>
      <c r="AI34" s="4"/>
      <c r="AK34" s="144"/>
      <c r="AL34" s="2" t="s">
        <v>16</v>
      </c>
      <c r="AM34" s="2">
        <v>3.1166</v>
      </c>
      <c r="AN34" s="3">
        <f>AM34</f>
        <v>3.1166</v>
      </c>
    </row>
    <row r="35" spans="1:40">
      <c r="A35" s="4"/>
      <c r="C35" s="144">
        <v>12</v>
      </c>
      <c r="D35" s="2" t="s">
        <v>14</v>
      </c>
      <c r="E35" s="2">
        <v>177.5591</v>
      </c>
      <c r="I35" s="144">
        <v>12</v>
      </c>
      <c r="J35" s="2" t="s">
        <v>14</v>
      </c>
      <c r="K35" s="2">
        <v>118.8404</v>
      </c>
      <c r="O35" s="144">
        <v>12</v>
      </c>
      <c r="P35" s="2" t="s">
        <v>14</v>
      </c>
      <c r="Q35" s="2">
        <v>80.0809</v>
      </c>
      <c r="U35" s="4"/>
      <c r="W35" s="144">
        <v>12</v>
      </c>
      <c r="X35" s="2" t="s">
        <v>14</v>
      </c>
      <c r="Y35" s="2">
        <v>213.4829</v>
      </c>
      <c r="AB35" s="4"/>
      <c r="AD35" s="144">
        <v>12</v>
      </c>
      <c r="AE35" s="2" t="s">
        <v>14</v>
      </c>
      <c r="AF35" s="2">
        <v>132.8185</v>
      </c>
      <c r="AI35" s="4"/>
      <c r="AK35" s="144">
        <v>12</v>
      </c>
      <c r="AL35" s="2" t="s">
        <v>14</v>
      </c>
      <c r="AM35" s="2">
        <v>130.10910000000001</v>
      </c>
    </row>
    <row r="36" spans="1:40">
      <c r="A36" s="4"/>
      <c r="C36" s="144"/>
      <c r="D36" s="2" t="s">
        <v>15</v>
      </c>
      <c r="E36" s="2">
        <v>53.472000000000001</v>
      </c>
      <c r="I36" s="144"/>
      <c r="J36" s="2" t="s">
        <v>15</v>
      </c>
      <c r="K36" s="2">
        <v>54.259</v>
      </c>
      <c r="O36" s="144"/>
      <c r="P36" s="2" t="s">
        <v>15</v>
      </c>
      <c r="Q36" s="2">
        <v>67.287000000000006</v>
      </c>
      <c r="U36" s="4"/>
      <c r="W36" s="144"/>
      <c r="X36" s="2" t="s">
        <v>15</v>
      </c>
      <c r="Y36" s="2">
        <v>41.115400000000001</v>
      </c>
      <c r="AB36" s="4"/>
      <c r="AD36" s="144"/>
      <c r="AE36" s="2" t="s">
        <v>15</v>
      </c>
      <c r="AF36" s="2">
        <v>21.230399999999999</v>
      </c>
      <c r="AI36" s="4"/>
      <c r="AK36" s="144"/>
      <c r="AL36" s="2" t="s">
        <v>15</v>
      </c>
      <c r="AM36" s="2">
        <v>35.848199999999999</v>
      </c>
    </row>
    <row r="37" spans="1:40">
      <c r="A37" s="4"/>
      <c r="C37" s="144"/>
      <c r="D37" s="2" t="s">
        <v>16</v>
      </c>
      <c r="E37" s="5">
        <v>3.3206000000000002</v>
      </c>
      <c r="F37" s="3">
        <f>E37</f>
        <v>3.3206000000000002</v>
      </c>
      <c r="I37" s="144"/>
      <c r="J37" s="2" t="s">
        <v>16</v>
      </c>
      <c r="K37" s="5">
        <v>2.1901999999999999</v>
      </c>
      <c r="L37" s="3">
        <f>K37</f>
        <v>2.1901999999999999</v>
      </c>
      <c r="O37" s="144"/>
      <c r="P37" s="2" t="s">
        <v>16</v>
      </c>
      <c r="Q37" s="5">
        <v>1.1900999999999999</v>
      </c>
      <c r="R37" s="3">
        <f>Q37</f>
        <v>1.1900999999999999</v>
      </c>
      <c r="U37" s="4"/>
      <c r="W37" s="144"/>
      <c r="X37" s="2" t="s">
        <v>16</v>
      </c>
      <c r="Y37" s="2">
        <v>5.1923000000000004</v>
      </c>
      <c r="Z37" s="3">
        <f>Y37</f>
        <v>5.1923000000000004</v>
      </c>
      <c r="AB37" s="4"/>
      <c r="AD37" s="144"/>
      <c r="AE37" s="2" t="s">
        <v>16</v>
      </c>
      <c r="AF37" s="2">
        <v>6.2560000000000002</v>
      </c>
      <c r="AG37" s="3">
        <f>AF37</f>
        <v>6.2560000000000002</v>
      </c>
      <c r="AI37" s="4"/>
      <c r="AK37" s="144"/>
      <c r="AL37" s="2" t="s">
        <v>16</v>
      </c>
      <c r="AM37" s="2">
        <v>3.6294</v>
      </c>
      <c r="AN37" s="3">
        <f>AM37</f>
        <v>3.6294</v>
      </c>
    </row>
    <row r="38" spans="1:40">
      <c r="A38" s="4"/>
      <c r="C38" s="144">
        <v>13</v>
      </c>
      <c r="D38" s="2" t="s">
        <v>14</v>
      </c>
      <c r="E38" s="2">
        <v>177.72460000000001</v>
      </c>
      <c r="I38" s="144">
        <v>13</v>
      </c>
      <c r="J38" s="2" t="s">
        <v>14</v>
      </c>
      <c r="K38" s="2">
        <v>115.3301</v>
      </c>
      <c r="O38" s="144">
        <v>13</v>
      </c>
      <c r="P38" s="2" t="s">
        <v>14</v>
      </c>
      <c r="Q38" s="2">
        <v>113.6883</v>
      </c>
      <c r="U38" s="4"/>
      <c r="W38" s="144">
        <v>13</v>
      </c>
      <c r="X38" s="2" t="s">
        <v>14</v>
      </c>
      <c r="Y38" s="2">
        <v>167.38159999999999</v>
      </c>
      <c r="AB38" s="4"/>
      <c r="AD38" s="144">
        <v>13</v>
      </c>
      <c r="AE38" s="2" t="s">
        <v>14</v>
      </c>
      <c r="AF38" s="2">
        <v>80.760000000000005</v>
      </c>
      <c r="AI38" s="4"/>
      <c r="AK38" s="144">
        <v>13</v>
      </c>
      <c r="AL38" s="2" t="s">
        <v>14</v>
      </c>
      <c r="AM38" s="2">
        <v>115.43259999999999</v>
      </c>
    </row>
    <row r="39" spans="1:40">
      <c r="A39" s="4"/>
      <c r="C39" s="144"/>
      <c r="D39" s="2" t="s">
        <v>15</v>
      </c>
      <c r="E39" s="2">
        <v>43.179000000000002</v>
      </c>
      <c r="I39" s="144"/>
      <c r="J39" s="2" t="s">
        <v>15</v>
      </c>
      <c r="K39" s="2">
        <v>28.3903</v>
      </c>
      <c r="O39" s="144"/>
      <c r="P39" s="2" t="s">
        <v>15</v>
      </c>
      <c r="Q39" s="2">
        <v>60.947699999999998</v>
      </c>
      <c r="U39" s="4"/>
      <c r="W39" s="144"/>
      <c r="X39" s="2" t="s">
        <v>15</v>
      </c>
      <c r="Y39" s="2">
        <v>39.892099999999999</v>
      </c>
      <c r="AB39" s="4"/>
      <c r="AD39" s="144"/>
      <c r="AE39" s="2" t="s">
        <v>15</v>
      </c>
      <c r="AF39" s="2">
        <v>19.049800000000001</v>
      </c>
      <c r="AI39" s="4"/>
      <c r="AK39" s="144"/>
      <c r="AL39" s="2" t="s">
        <v>15</v>
      </c>
      <c r="AM39" s="2">
        <v>30.886199999999999</v>
      </c>
    </row>
    <row r="40" spans="1:40">
      <c r="A40" s="4"/>
      <c r="C40" s="144"/>
      <c r="D40" s="2" t="s">
        <v>16</v>
      </c>
      <c r="E40" s="5">
        <v>4.1159999999999997</v>
      </c>
      <c r="F40" s="3">
        <f>E40</f>
        <v>4.1159999999999997</v>
      </c>
      <c r="I40" s="144"/>
      <c r="J40" s="2" t="s">
        <v>16</v>
      </c>
      <c r="K40" s="5">
        <v>4.0622999999999996</v>
      </c>
      <c r="L40" s="3">
        <f>K40</f>
        <v>4.0622999999999996</v>
      </c>
      <c r="O40" s="144"/>
      <c r="P40" s="2" t="s">
        <v>16</v>
      </c>
      <c r="Q40" s="5">
        <v>1.8653</v>
      </c>
      <c r="R40" s="3">
        <f>Q40</f>
        <v>1.8653</v>
      </c>
      <c r="U40" s="4"/>
      <c r="W40" s="144"/>
      <c r="X40" s="2" t="s">
        <v>16</v>
      </c>
      <c r="Y40" s="2">
        <v>4.1959</v>
      </c>
      <c r="Z40" s="3">
        <f>Y40</f>
        <v>4.1959</v>
      </c>
      <c r="AB40" s="4"/>
      <c r="AD40" s="144"/>
      <c r="AE40" s="2" t="s">
        <v>16</v>
      </c>
      <c r="AF40" s="2">
        <v>4.2393999999999998</v>
      </c>
      <c r="AG40" s="3">
        <f>AF40</f>
        <v>4.2393999999999998</v>
      </c>
      <c r="AI40" s="4"/>
      <c r="AK40" s="144"/>
      <c r="AL40" s="2" t="s">
        <v>16</v>
      </c>
      <c r="AM40" s="2">
        <v>3.7374000000000001</v>
      </c>
      <c r="AN40" s="3">
        <f>AM40</f>
        <v>3.7374000000000001</v>
      </c>
    </row>
    <row r="41" spans="1:40">
      <c r="A41" s="4"/>
      <c r="C41" s="144">
        <v>14</v>
      </c>
      <c r="D41" s="2" t="s">
        <v>14</v>
      </c>
      <c r="E41" s="2">
        <v>135.92850000000001</v>
      </c>
      <c r="I41" s="144">
        <v>14</v>
      </c>
      <c r="J41" s="2" t="s">
        <v>14</v>
      </c>
      <c r="K41" s="2">
        <v>145.99539999999999</v>
      </c>
      <c r="O41" s="144">
        <v>14</v>
      </c>
      <c r="P41" s="2" t="s">
        <v>14</v>
      </c>
      <c r="Q41" s="2">
        <v>163.20079999999999</v>
      </c>
      <c r="U41" s="4"/>
      <c r="W41" s="144">
        <v>14</v>
      </c>
      <c r="X41" s="2" t="s">
        <v>14</v>
      </c>
      <c r="Y41" s="2">
        <v>64.535799999999995</v>
      </c>
      <c r="AB41" s="4"/>
      <c r="AD41" s="144">
        <v>14</v>
      </c>
      <c r="AE41" s="2" t="s">
        <v>14</v>
      </c>
      <c r="AF41" s="2">
        <v>125.9354</v>
      </c>
      <c r="AI41" s="4"/>
      <c r="AK41" s="144">
        <v>14</v>
      </c>
      <c r="AL41" s="2" t="s">
        <v>14</v>
      </c>
      <c r="AM41" s="2">
        <v>178.46</v>
      </c>
    </row>
    <row r="42" spans="1:40">
      <c r="A42" s="4"/>
      <c r="C42" s="144"/>
      <c r="D42" s="2" t="s">
        <v>15</v>
      </c>
      <c r="E42" s="2">
        <v>22.184699999999999</v>
      </c>
      <c r="I42" s="144"/>
      <c r="J42" s="2" t="s">
        <v>15</v>
      </c>
      <c r="K42" s="2">
        <v>44.765099999999997</v>
      </c>
      <c r="O42" s="144"/>
      <c r="P42" s="2" t="s">
        <v>15</v>
      </c>
      <c r="Q42" s="2">
        <v>69.583100000000002</v>
      </c>
      <c r="U42" s="4"/>
      <c r="W42" s="144"/>
      <c r="X42" s="2" t="s">
        <v>15</v>
      </c>
      <c r="Y42" s="2">
        <v>12.067500000000001</v>
      </c>
      <c r="AB42" s="4"/>
      <c r="AD42" s="144"/>
      <c r="AE42" s="2" t="s">
        <v>15</v>
      </c>
      <c r="AF42" s="2">
        <v>20.622599999999998</v>
      </c>
      <c r="AI42" s="4"/>
      <c r="AK42" s="144"/>
      <c r="AL42" s="2" t="s">
        <v>15</v>
      </c>
      <c r="AM42" s="2">
        <v>16.841100000000001</v>
      </c>
    </row>
    <row r="43" spans="1:40">
      <c r="A43" s="4"/>
      <c r="C43" s="144"/>
      <c r="D43" s="2" t="s">
        <v>16</v>
      </c>
      <c r="E43" s="5">
        <v>6.1271000000000004</v>
      </c>
      <c r="F43" s="3">
        <f>E43</f>
        <v>6.1271000000000004</v>
      </c>
      <c r="I43" s="144"/>
      <c r="J43" s="2" t="s">
        <v>16</v>
      </c>
      <c r="K43" s="5">
        <v>3.2614000000000001</v>
      </c>
      <c r="L43" s="3">
        <f>K43</f>
        <v>3.2614000000000001</v>
      </c>
      <c r="O43" s="144"/>
      <c r="P43" s="2" t="s">
        <v>16</v>
      </c>
      <c r="Q43" s="5">
        <v>2.3454000000000002</v>
      </c>
      <c r="R43" s="3">
        <f>Q43</f>
        <v>2.3454000000000002</v>
      </c>
      <c r="U43" s="4"/>
      <c r="W43" s="144"/>
      <c r="X43" s="2" t="s">
        <v>16</v>
      </c>
      <c r="Y43" s="2">
        <v>5.3479000000000001</v>
      </c>
      <c r="Z43" s="3">
        <f>Y43</f>
        <v>5.3479000000000001</v>
      </c>
      <c r="AB43" s="4"/>
      <c r="AD43" s="144"/>
      <c r="AE43" s="2" t="s">
        <v>16</v>
      </c>
      <c r="AF43" s="2">
        <v>6.1067</v>
      </c>
      <c r="AG43" s="3">
        <f>AF43</f>
        <v>6.1067</v>
      </c>
      <c r="AI43" s="4"/>
      <c r="AK43" s="144"/>
      <c r="AL43" s="2" t="s">
        <v>16</v>
      </c>
      <c r="AM43" s="2">
        <v>10.5967</v>
      </c>
      <c r="AN43" s="3">
        <f>AM43</f>
        <v>10.5967</v>
      </c>
    </row>
    <row r="44" spans="1:40">
      <c r="A44" s="4"/>
      <c r="C44" s="144">
        <v>15</v>
      </c>
      <c r="D44" s="2" t="s">
        <v>14</v>
      </c>
      <c r="E44" s="2">
        <v>135.1909</v>
      </c>
      <c r="I44" s="144">
        <v>15</v>
      </c>
      <c r="J44" s="2" t="s">
        <v>14</v>
      </c>
      <c r="K44" s="2">
        <v>133.27860000000001</v>
      </c>
      <c r="O44" s="144">
        <v>15</v>
      </c>
      <c r="P44" s="2" t="s">
        <v>14</v>
      </c>
      <c r="Q44" s="2">
        <v>186.81290000000001</v>
      </c>
      <c r="U44" s="4"/>
      <c r="W44" s="144">
        <v>15</v>
      </c>
      <c r="X44" s="2" t="s">
        <v>14</v>
      </c>
      <c r="Y44" s="2">
        <v>122.93989999999999</v>
      </c>
      <c r="AB44" s="4"/>
      <c r="AD44" s="144">
        <v>15</v>
      </c>
      <c r="AE44" s="2" t="s">
        <v>14</v>
      </c>
      <c r="AF44" s="2">
        <v>82.98</v>
      </c>
      <c r="AI44" s="4"/>
      <c r="AK44" s="144">
        <v>15</v>
      </c>
      <c r="AL44" s="2" t="s">
        <v>14</v>
      </c>
      <c r="AM44" s="2">
        <v>120.3262</v>
      </c>
    </row>
    <row r="45" spans="1:40">
      <c r="A45" s="4"/>
      <c r="C45" s="144"/>
      <c r="D45" s="2" t="s">
        <v>15</v>
      </c>
      <c r="E45" s="2">
        <v>23.246700000000001</v>
      </c>
      <c r="I45" s="144"/>
      <c r="J45" s="2" t="s">
        <v>15</v>
      </c>
      <c r="K45" s="2">
        <v>31.764800000000001</v>
      </c>
      <c r="O45" s="144"/>
      <c r="P45" s="2" t="s">
        <v>15</v>
      </c>
      <c r="Q45" s="2">
        <v>88.551000000000002</v>
      </c>
      <c r="U45" s="4"/>
      <c r="W45" s="144"/>
      <c r="X45" s="2" t="s">
        <v>15</v>
      </c>
      <c r="Y45" s="2">
        <v>22.704699999999999</v>
      </c>
      <c r="AB45" s="4"/>
      <c r="AD45" s="144"/>
      <c r="AE45" s="2" t="s">
        <v>15</v>
      </c>
      <c r="AF45" s="2">
        <v>12.645899999999999</v>
      </c>
      <c r="AI45" s="4"/>
      <c r="AK45" s="144"/>
      <c r="AL45" s="2" t="s">
        <v>15</v>
      </c>
      <c r="AM45" s="2">
        <v>24.3718</v>
      </c>
    </row>
    <row r="46" spans="1:40">
      <c r="A46" s="4"/>
      <c r="C46" s="144"/>
      <c r="D46" s="2" t="s">
        <v>16</v>
      </c>
      <c r="E46" s="5">
        <v>5.8155000000000001</v>
      </c>
      <c r="F46" s="3">
        <f>E46</f>
        <v>5.8155000000000001</v>
      </c>
      <c r="I46" s="144"/>
      <c r="J46" s="2" t="s">
        <v>16</v>
      </c>
      <c r="K46" s="5">
        <v>4.1958000000000002</v>
      </c>
      <c r="L46" s="3">
        <f>K46</f>
        <v>4.1958000000000002</v>
      </c>
      <c r="O46" s="144"/>
      <c r="P46" s="2" t="s">
        <v>16</v>
      </c>
      <c r="Q46" s="5">
        <v>2.1097000000000001</v>
      </c>
      <c r="R46" s="3">
        <f>Q46</f>
        <v>2.1097000000000001</v>
      </c>
      <c r="U46" s="4"/>
      <c r="W46" s="144"/>
      <c r="X46" s="2" t="s">
        <v>16</v>
      </c>
      <c r="Y46" s="2">
        <v>5.4146999999999998</v>
      </c>
      <c r="Z46" s="3">
        <f>Y46</f>
        <v>5.4146999999999998</v>
      </c>
      <c r="AB46" s="4"/>
      <c r="AD46" s="144"/>
      <c r="AE46" s="2" t="s">
        <v>16</v>
      </c>
      <c r="AF46" s="2">
        <v>6.5617999999999999</v>
      </c>
      <c r="AG46" s="3">
        <f>AF46</f>
        <v>6.5617999999999999</v>
      </c>
      <c r="AI46" s="4"/>
      <c r="AK46" s="144"/>
      <c r="AL46" s="2" t="s">
        <v>16</v>
      </c>
      <c r="AM46" s="2">
        <v>4.9371</v>
      </c>
      <c r="AN46" s="3">
        <f>AM46</f>
        <v>4.9371</v>
      </c>
    </row>
    <row r="47" spans="1:40">
      <c r="A47" s="4"/>
      <c r="C47" s="144">
        <v>16</v>
      </c>
      <c r="D47" s="2" t="s">
        <v>14</v>
      </c>
      <c r="E47" s="2">
        <v>90.650300000000001</v>
      </c>
      <c r="I47" s="144">
        <v>16</v>
      </c>
      <c r="J47" s="2" t="s">
        <v>14</v>
      </c>
      <c r="K47" s="2">
        <v>127.0385</v>
      </c>
      <c r="O47" s="144">
        <v>16</v>
      </c>
      <c r="P47" s="2" t="s">
        <v>14</v>
      </c>
      <c r="Q47" s="2">
        <v>105.313</v>
      </c>
      <c r="U47" s="4"/>
      <c r="W47" s="144">
        <v>16</v>
      </c>
      <c r="X47" s="2" t="s">
        <v>14</v>
      </c>
      <c r="Y47" s="2">
        <v>141.31950000000001</v>
      </c>
      <c r="AB47" s="4"/>
      <c r="AD47" s="144">
        <v>16</v>
      </c>
      <c r="AE47" s="2" t="s">
        <v>14</v>
      </c>
      <c r="AF47" s="2">
        <v>89.438299999999998</v>
      </c>
      <c r="AI47" s="4"/>
      <c r="AK47" s="144">
        <v>16</v>
      </c>
      <c r="AL47" s="2" t="s">
        <v>14</v>
      </c>
      <c r="AM47" s="2">
        <v>101.1386</v>
      </c>
    </row>
    <row r="48" spans="1:40">
      <c r="A48" s="4"/>
      <c r="C48" s="144"/>
      <c r="D48" s="2" t="s">
        <v>15</v>
      </c>
      <c r="E48" s="2">
        <v>18.521799999999999</v>
      </c>
      <c r="I48" s="144"/>
      <c r="J48" s="2" t="s">
        <v>15</v>
      </c>
      <c r="K48" s="2">
        <v>45.793100000000003</v>
      </c>
      <c r="O48" s="144"/>
      <c r="P48" s="2" t="s">
        <v>15</v>
      </c>
      <c r="Q48" s="2">
        <v>75.644000000000005</v>
      </c>
      <c r="U48" s="4"/>
      <c r="W48" s="144"/>
      <c r="X48" s="2" t="s">
        <v>15</v>
      </c>
      <c r="Y48" s="2">
        <v>26.618600000000001</v>
      </c>
      <c r="AB48" s="4"/>
      <c r="AD48" s="144"/>
      <c r="AE48" s="2" t="s">
        <v>15</v>
      </c>
      <c r="AF48" s="2">
        <v>14.215</v>
      </c>
      <c r="AI48" s="4"/>
      <c r="AK48" s="144"/>
      <c r="AL48" s="2" t="s">
        <v>15</v>
      </c>
      <c r="AM48" s="2">
        <v>27.6188</v>
      </c>
    </row>
    <row r="49" spans="1:40">
      <c r="A49" s="4"/>
      <c r="C49" s="144"/>
      <c r="D49" s="2" t="s">
        <v>16</v>
      </c>
      <c r="E49" s="5">
        <v>4.8943000000000003</v>
      </c>
      <c r="F49" s="3">
        <f>E49</f>
        <v>4.8943000000000003</v>
      </c>
      <c r="I49" s="144"/>
      <c r="J49" s="2" t="s">
        <v>16</v>
      </c>
      <c r="K49" s="5">
        <v>2.7742</v>
      </c>
      <c r="L49" s="3">
        <f>K49</f>
        <v>2.7742</v>
      </c>
      <c r="O49" s="144"/>
      <c r="P49" s="2" t="s">
        <v>16</v>
      </c>
      <c r="Q49" s="5">
        <v>1.3922000000000001</v>
      </c>
      <c r="R49" s="3">
        <f>Q49</f>
        <v>1.3922000000000001</v>
      </c>
      <c r="U49" s="4"/>
      <c r="W49" s="144"/>
      <c r="X49" s="2" t="s">
        <v>16</v>
      </c>
      <c r="Y49" s="2">
        <v>5.3090999999999999</v>
      </c>
      <c r="Z49" s="3">
        <f>Y49</f>
        <v>5.3090999999999999</v>
      </c>
      <c r="AB49" s="4"/>
      <c r="AD49" s="144"/>
      <c r="AE49" s="2" t="s">
        <v>16</v>
      </c>
      <c r="AF49" s="2">
        <v>6.2918000000000003</v>
      </c>
      <c r="AG49" s="3">
        <f>AF49</f>
        <v>6.2918000000000003</v>
      </c>
      <c r="AI49" s="4"/>
      <c r="AK49" s="144"/>
      <c r="AL49" s="2" t="s">
        <v>16</v>
      </c>
      <c r="AM49" s="2">
        <v>3.6619000000000002</v>
      </c>
      <c r="AN49" s="3">
        <f>AM49</f>
        <v>3.6619000000000002</v>
      </c>
    </row>
    <row r="50" spans="1:40">
      <c r="A50" s="4"/>
      <c r="C50" s="144">
        <v>17</v>
      </c>
      <c r="D50" s="2" t="s">
        <v>14</v>
      </c>
      <c r="E50" s="2">
        <v>161.81819999999999</v>
      </c>
      <c r="I50" s="144">
        <v>17</v>
      </c>
      <c r="J50" s="2" t="s">
        <v>14</v>
      </c>
      <c r="K50" s="2">
        <v>129.79179999999999</v>
      </c>
      <c r="O50" s="144">
        <v>17</v>
      </c>
      <c r="P50" s="2" t="s">
        <v>14</v>
      </c>
      <c r="Q50" s="2">
        <v>151.16069999999999</v>
      </c>
      <c r="U50" s="4"/>
      <c r="W50" s="144">
        <v>17</v>
      </c>
      <c r="X50" s="2" t="s">
        <v>14</v>
      </c>
      <c r="Y50" s="2">
        <v>78.533299999999997</v>
      </c>
      <c r="AB50" s="4"/>
      <c r="AD50" s="144">
        <v>17</v>
      </c>
      <c r="AE50" s="2" t="s">
        <v>14</v>
      </c>
      <c r="AF50" s="2">
        <v>140.91</v>
      </c>
      <c r="AI50" s="4"/>
      <c r="AK50" s="144">
        <v>17</v>
      </c>
      <c r="AL50" s="2" t="s">
        <v>14</v>
      </c>
      <c r="AM50" s="2">
        <v>224.00190000000001</v>
      </c>
    </row>
    <row r="51" spans="1:40">
      <c r="A51" s="4"/>
      <c r="C51" s="144"/>
      <c r="D51" s="2" t="s">
        <v>15</v>
      </c>
      <c r="E51" s="2">
        <v>23.595600000000001</v>
      </c>
      <c r="I51" s="144"/>
      <c r="J51" s="2" t="s">
        <v>15</v>
      </c>
      <c r="K51" s="2">
        <v>44.785200000000003</v>
      </c>
      <c r="O51" s="144"/>
      <c r="P51" s="2" t="s">
        <v>15</v>
      </c>
      <c r="Q51" s="2">
        <v>69.917400000000001</v>
      </c>
      <c r="U51" s="4"/>
      <c r="W51" s="144"/>
      <c r="X51" s="2" t="s">
        <v>15</v>
      </c>
      <c r="Y51" s="2">
        <v>17.181699999999999</v>
      </c>
      <c r="AB51" s="4"/>
      <c r="AD51" s="144"/>
      <c r="AE51" s="2" t="s">
        <v>15</v>
      </c>
      <c r="AF51" s="2">
        <v>26.1279</v>
      </c>
      <c r="AI51" s="4"/>
      <c r="AK51" s="144"/>
      <c r="AL51" s="2" t="s">
        <v>15</v>
      </c>
      <c r="AM51" s="2">
        <v>49.390900000000002</v>
      </c>
    </row>
    <row r="52" spans="1:40">
      <c r="A52" s="4"/>
      <c r="C52" s="144"/>
      <c r="D52" s="2" t="s">
        <v>16</v>
      </c>
      <c r="E52" s="5">
        <v>6.8579999999999997</v>
      </c>
      <c r="F52" s="3">
        <f>E52</f>
        <v>6.8579999999999997</v>
      </c>
      <c r="I52" s="144"/>
      <c r="J52" s="2" t="s">
        <v>16</v>
      </c>
      <c r="K52" s="5">
        <v>2.8980999999999999</v>
      </c>
      <c r="L52" s="3">
        <f>K52</f>
        <v>2.8980999999999999</v>
      </c>
      <c r="O52" s="144"/>
      <c r="P52" s="2" t="s">
        <v>16</v>
      </c>
      <c r="Q52" s="5">
        <v>2.1619999999999999</v>
      </c>
      <c r="R52" s="3">
        <f>Q52</f>
        <v>2.1619999999999999</v>
      </c>
      <c r="U52" s="4"/>
      <c r="W52" s="144"/>
      <c r="X52" s="2" t="s">
        <v>16</v>
      </c>
      <c r="Y52" s="2">
        <v>4.5707000000000004</v>
      </c>
      <c r="Z52" s="3">
        <f>Y52</f>
        <v>4.5707000000000004</v>
      </c>
      <c r="AB52" s="4"/>
      <c r="AD52" s="144"/>
      <c r="AE52" s="2" t="s">
        <v>16</v>
      </c>
      <c r="AF52" s="2">
        <v>5.3930999999999996</v>
      </c>
      <c r="AG52" s="3">
        <f>AF52</f>
        <v>5.3930999999999996</v>
      </c>
      <c r="AI52" s="4"/>
      <c r="AK52" s="144"/>
      <c r="AL52" s="2" t="s">
        <v>16</v>
      </c>
      <c r="AM52" s="2">
        <v>4.5353000000000003</v>
      </c>
      <c r="AN52" s="3">
        <f>AM52</f>
        <v>4.5353000000000003</v>
      </c>
    </row>
    <row r="53" spans="1:40">
      <c r="A53" s="4"/>
      <c r="C53" s="144">
        <v>18</v>
      </c>
      <c r="D53" s="2" t="s">
        <v>14</v>
      </c>
      <c r="E53" s="2">
        <v>191.80179999999999</v>
      </c>
      <c r="I53" s="144">
        <v>18</v>
      </c>
      <c r="J53" s="2" t="s">
        <v>14</v>
      </c>
      <c r="K53" s="2">
        <v>163.41329999999999</v>
      </c>
      <c r="O53" s="144">
        <v>18</v>
      </c>
      <c r="P53" s="2" t="s">
        <v>14</v>
      </c>
      <c r="Q53" s="2">
        <v>129.78870000000001</v>
      </c>
      <c r="U53" s="4"/>
      <c r="W53" s="144">
        <v>18</v>
      </c>
      <c r="X53" s="2" t="s">
        <v>14</v>
      </c>
      <c r="Y53" s="2">
        <v>64.116299999999995</v>
      </c>
      <c r="AB53" s="4"/>
      <c r="AD53" s="144">
        <v>18</v>
      </c>
      <c r="AE53" s="2" t="s">
        <v>14</v>
      </c>
      <c r="AF53" s="2">
        <v>95.808099999999996</v>
      </c>
      <c r="AI53" s="4"/>
      <c r="AK53" s="144">
        <v>18</v>
      </c>
      <c r="AL53" s="2" t="s">
        <v>14</v>
      </c>
      <c r="AM53" s="2">
        <v>237.90770000000001</v>
      </c>
    </row>
    <row r="54" spans="1:40">
      <c r="A54" s="4"/>
      <c r="C54" s="144"/>
      <c r="D54" s="2" t="s">
        <v>15</v>
      </c>
      <c r="E54" s="2">
        <v>45.802199999999999</v>
      </c>
      <c r="I54" s="144"/>
      <c r="J54" s="2" t="s">
        <v>15</v>
      </c>
      <c r="K54" s="2">
        <v>35.0685</v>
      </c>
      <c r="O54" s="144"/>
      <c r="P54" s="2" t="s">
        <v>15</v>
      </c>
      <c r="Q54" s="2">
        <v>60.45</v>
      </c>
      <c r="U54" s="4"/>
      <c r="W54" s="144"/>
      <c r="X54" s="2" t="s">
        <v>15</v>
      </c>
      <c r="Y54" s="2">
        <v>14.05</v>
      </c>
      <c r="AB54" s="4"/>
      <c r="AD54" s="144"/>
      <c r="AE54" s="2" t="s">
        <v>15</v>
      </c>
      <c r="AF54" s="2">
        <v>31.464700000000001</v>
      </c>
      <c r="AI54" s="4"/>
      <c r="AK54" s="144"/>
      <c r="AL54" s="2" t="s">
        <v>15</v>
      </c>
      <c r="AM54" s="2">
        <v>49.605200000000004</v>
      </c>
    </row>
    <row r="55" spans="1:40">
      <c r="A55" s="4"/>
      <c r="C55" s="144"/>
      <c r="D55" s="2" t="s">
        <v>16</v>
      </c>
      <c r="E55" s="5">
        <v>4.1875999999999998</v>
      </c>
      <c r="F55" s="3">
        <f>E55</f>
        <v>4.1875999999999998</v>
      </c>
      <c r="I55" s="144"/>
      <c r="J55" s="2" t="s">
        <v>16</v>
      </c>
      <c r="K55" s="5">
        <v>4.6597999999999997</v>
      </c>
      <c r="L55" s="3">
        <f>K55</f>
        <v>4.6597999999999997</v>
      </c>
      <c r="O55" s="144"/>
      <c r="P55" s="2" t="s">
        <v>16</v>
      </c>
      <c r="Q55" s="5">
        <v>2.1469999999999998</v>
      </c>
      <c r="R55" s="3">
        <f>Q55</f>
        <v>2.1469999999999998</v>
      </c>
      <c r="U55" s="4"/>
      <c r="W55" s="144"/>
      <c r="X55" s="2" t="s">
        <v>16</v>
      </c>
      <c r="Y55" s="2">
        <v>4.5633999999999997</v>
      </c>
      <c r="Z55" s="3">
        <f>Y55</f>
        <v>4.5633999999999997</v>
      </c>
      <c r="AB55" s="4"/>
      <c r="AD55" s="144"/>
      <c r="AE55" s="2" t="s">
        <v>16</v>
      </c>
      <c r="AF55" s="2">
        <v>3.0449000000000002</v>
      </c>
      <c r="AG55" s="3">
        <f>AF55</f>
        <v>3.0449000000000002</v>
      </c>
      <c r="AI55" s="4"/>
      <c r="AK55" s="144"/>
      <c r="AL55" s="2" t="s">
        <v>16</v>
      </c>
      <c r="AM55" s="2">
        <v>4.7960000000000003</v>
      </c>
      <c r="AN55" s="3">
        <f>AM55</f>
        <v>4.7960000000000003</v>
      </c>
    </row>
    <row r="56" spans="1:40">
      <c r="A56" s="4"/>
      <c r="C56" s="144">
        <v>19</v>
      </c>
      <c r="D56" s="2" t="s">
        <v>14</v>
      </c>
      <c r="E56" s="2">
        <v>222.82730000000001</v>
      </c>
      <c r="I56" s="144">
        <v>19</v>
      </c>
      <c r="J56" s="2" t="s">
        <v>14</v>
      </c>
      <c r="K56" s="2">
        <v>123.8777</v>
      </c>
      <c r="O56" s="144">
        <v>19</v>
      </c>
      <c r="P56" s="2" t="s">
        <v>14</v>
      </c>
      <c r="Q56" s="2">
        <v>85.25</v>
      </c>
      <c r="U56" s="4"/>
      <c r="W56" s="144">
        <v>19</v>
      </c>
      <c r="X56" s="2" t="s">
        <v>14</v>
      </c>
      <c r="Y56" s="2">
        <v>104.742</v>
      </c>
      <c r="AB56" s="4"/>
      <c r="AD56" s="144">
        <v>19</v>
      </c>
      <c r="AE56" s="2" t="s">
        <v>14</v>
      </c>
      <c r="AF56" s="2">
        <v>82.98</v>
      </c>
      <c r="AI56" s="4"/>
      <c r="AK56" s="144">
        <v>19</v>
      </c>
      <c r="AL56" s="2" t="s">
        <v>17</v>
      </c>
      <c r="AM56" s="2">
        <v>237.90770000000001</v>
      </c>
    </row>
    <row r="57" spans="1:40">
      <c r="A57" s="4"/>
      <c r="C57" s="144"/>
      <c r="D57" s="2" t="s">
        <v>15</v>
      </c>
      <c r="E57" s="2">
        <v>43.117600000000003</v>
      </c>
      <c r="I57" s="144"/>
      <c r="J57" s="2" t="s">
        <v>15</v>
      </c>
      <c r="K57" s="2">
        <v>26.341000000000001</v>
      </c>
      <c r="O57" s="144"/>
      <c r="P57" s="2" t="s">
        <v>15</v>
      </c>
      <c r="Q57" s="2">
        <v>69.799700000000001</v>
      </c>
      <c r="U57" s="4"/>
      <c r="W57" s="144"/>
      <c r="X57" s="2" t="s">
        <v>15</v>
      </c>
      <c r="Y57" s="2">
        <v>30.6812</v>
      </c>
      <c r="AB57" s="4"/>
      <c r="AD57" s="144"/>
      <c r="AE57" s="2" t="s">
        <v>15</v>
      </c>
      <c r="AF57" s="2">
        <v>13.979100000000001</v>
      </c>
      <c r="AI57" s="4"/>
      <c r="AK57" s="144"/>
      <c r="AL57" s="2" t="s">
        <v>18</v>
      </c>
      <c r="AM57" s="2">
        <v>49.605200000000004</v>
      </c>
    </row>
    <row r="58" spans="1:40">
      <c r="A58" s="4"/>
      <c r="C58" s="144"/>
      <c r="D58" s="2" t="s">
        <v>16</v>
      </c>
      <c r="E58" s="5">
        <v>5.1679000000000004</v>
      </c>
      <c r="F58" s="3">
        <f>E58</f>
        <v>5.1679000000000004</v>
      </c>
      <c r="I58" s="144"/>
      <c r="J58" s="2" t="s">
        <v>16</v>
      </c>
      <c r="K58" s="5">
        <v>4.7028999999999996</v>
      </c>
      <c r="L58" s="3">
        <f>K58</f>
        <v>4.7028999999999996</v>
      </c>
      <c r="O58" s="144"/>
      <c r="P58" s="2" t="s">
        <v>16</v>
      </c>
      <c r="Q58" s="5">
        <v>1.2214</v>
      </c>
      <c r="R58" s="3">
        <f>Q58</f>
        <v>1.2214</v>
      </c>
      <c r="U58" s="4"/>
      <c r="W58" s="144"/>
      <c r="X58" s="2" t="s">
        <v>16</v>
      </c>
      <c r="Y58" s="2">
        <v>3.4138999999999999</v>
      </c>
      <c r="Z58" s="3">
        <f>Y58</f>
        <v>3.4138999999999999</v>
      </c>
      <c r="AB58" s="4"/>
      <c r="AD58" s="144"/>
      <c r="AE58" s="2" t="s">
        <v>16</v>
      </c>
      <c r="AF58" s="2">
        <v>5.9359999999999999</v>
      </c>
      <c r="AG58" s="3">
        <f>AF58</f>
        <v>5.9359999999999999</v>
      </c>
      <c r="AI58" s="4"/>
      <c r="AK58" s="144"/>
      <c r="AL58" s="2" t="s">
        <v>19</v>
      </c>
      <c r="AM58" s="2">
        <v>4.7960000000000003</v>
      </c>
      <c r="AN58" s="3">
        <f>AM58</f>
        <v>4.7960000000000003</v>
      </c>
    </row>
    <row r="59" spans="1:40">
      <c r="A59" s="4"/>
      <c r="C59" s="144">
        <v>20</v>
      </c>
      <c r="D59" s="2" t="s">
        <v>14</v>
      </c>
      <c r="E59" s="2">
        <v>164.8681</v>
      </c>
      <c r="I59" s="144">
        <v>20</v>
      </c>
      <c r="J59" s="2" t="s">
        <v>14</v>
      </c>
      <c r="K59" s="2">
        <v>85.078599999999994</v>
      </c>
      <c r="O59" s="144">
        <v>20</v>
      </c>
      <c r="P59" s="2" t="s">
        <v>14</v>
      </c>
      <c r="Q59" s="2">
        <v>28.5319</v>
      </c>
      <c r="U59" s="4"/>
      <c r="W59" s="144">
        <v>20</v>
      </c>
      <c r="X59" s="2" t="s">
        <v>14</v>
      </c>
      <c r="Y59" s="2">
        <v>165.2741</v>
      </c>
      <c r="AB59" s="4"/>
      <c r="AD59" s="144">
        <v>20</v>
      </c>
      <c r="AE59" s="2" t="s">
        <v>14</v>
      </c>
      <c r="AF59" s="2">
        <v>91.581000000000003</v>
      </c>
      <c r="AI59" s="4"/>
      <c r="AK59" s="144">
        <v>20</v>
      </c>
      <c r="AL59" s="2" t="s">
        <v>14</v>
      </c>
      <c r="AM59" s="2">
        <v>190.49279999999999</v>
      </c>
    </row>
    <row r="60" spans="1:40">
      <c r="A60" s="4"/>
      <c r="C60" s="144"/>
      <c r="D60" s="2" t="s">
        <v>15</v>
      </c>
      <c r="E60" s="2">
        <v>7.5763999999999996</v>
      </c>
      <c r="I60" s="144"/>
      <c r="J60" s="2" t="s">
        <v>15</v>
      </c>
      <c r="K60" s="2">
        <v>26.601199999999999</v>
      </c>
      <c r="O60" s="144"/>
      <c r="P60" s="2" t="s">
        <v>15</v>
      </c>
      <c r="Q60" s="2">
        <v>44.4069</v>
      </c>
      <c r="U60" s="4"/>
      <c r="W60" s="144"/>
      <c r="X60" s="2" t="s">
        <v>15</v>
      </c>
      <c r="Y60" s="2">
        <v>39.884599999999999</v>
      </c>
      <c r="AB60" s="4"/>
      <c r="AD60" s="144"/>
      <c r="AE60" s="2" t="s">
        <v>15</v>
      </c>
      <c r="AF60" s="2">
        <v>12.9255</v>
      </c>
      <c r="AI60" s="4"/>
      <c r="AK60" s="144"/>
      <c r="AL60" s="2" t="s">
        <v>15</v>
      </c>
      <c r="AM60" s="2">
        <v>54.495899999999999</v>
      </c>
    </row>
    <row r="61" spans="1:40">
      <c r="A61" s="4"/>
      <c r="C61" s="144"/>
      <c r="D61" s="2" t="s">
        <v>16</v>
      </c>
      <c r="E61" s="5">
        <v>21.7608</v>
      </c>
      <c r="F61" s="3">
        <f>E61</f>
        <v>21.7608</v>
      </c>
      <c r="I61" s="144"/>
      <c r="J61" s="2" t="s">
        <v>16</v>
      </c>
      <c r="K61" s="5">
        <v>3.1983000000000001</v>
      </c>
      <c r="L61" s="3">
        <f>K61</f>
        <v>3.1983000000000001</v>
      </c>
      <c r="O61" s="144"/>
      <c r="P61" s="2" t="s">
        <v>16</v>
      </c>
      <c r="Q61" s="5">
        <v>0.64249999999999996</v>
      </c>
      <c r="R61" s="3">
        <f>Q61</f>
        <v>0.64249999999999996</v>
      </c>
      <c r="U61" s="4"/>
      <c r="W61" s="144"/>
      <c r="X61" s="2" t="s">
        <v>16</v>
      </c>
      <c r="Y61" s="2">
        <v>4.1437999999999997</v>
      </c>
      <c r="Z61" s="3">
        <f>Y61</f>
        <v>4.1437999999999997</v>
      </c>
      <c r="AB61" s="4"/>
      <c r="AD61" s="144"/>
      <c r="AE61" s="2" t="s">
        <v>16</v>
      </c>
      <c r="AF61" s="2">
        <v>7.0853000000000002</v>
      </c>
      <c r="AG61" s="3">
        <f>AF61</f>
        <v>7.0853000000000002</v>
      </c>
      <c r="AI61" s="4"/>
      <c r="AK61" s="144"/>
      <c r="AL61" s="2" t="s">
        <v>16</v>
      </c>
      <c r="AM61" s="2">
        <v>3.4954999999999998</v>
      </c>
      <c r="AN61" s="3">
        <f>AM61</f>
        <v>3.4954999999999998</v>
      </c>
    </row>
    <row r="62" spans="1:40" ht="17">
      <c r="A62" s="4"/>
      <c r="C62" s="144">
        <v>21</v>
      </c>
      <c r="D62" s="6" t="s">
        <v>14</v>
      </c>
      <c r="E62" s="2">
        <v>51.9086</v>
      </c>
      <c r="I62" s="144">
        <v>21</v>
      </c>
      <c r="J62" s="2" t="s">
        <v>14</v>
      </c>
      <c r="K62" s="2">
        <v>102.17659999999999</v>
      </c>
      <c r="O62" s="144">
        <v>21</v>
      </c>
      <c r="P62" s="2" t="s">
        <v>14</v>
      </c>
      <c r="Q62" s="2">
        <v>78.718800000000002</v>
      </c>
      <c r="W62" s="144">
        <v>21</v>
      </c>
      <c r="X62" s="2" t="s">
        <v>14</v>
      </c>
      <c r="Y62" s="2">
        <v>153.0154</v>
      </c>
      <c r="AB62" s="4"/>
      <c r="AD62" s="144">
        <v>21</v>
      </c>
      <c r="AE62" s="2" t="s">
        <v>14</v>
      </c>
      <c r="AF62" s="2">
        <v>69.388800000000003</v>
      </c>
      <c r="AI62" s="4"/>
      <c r="AK62" s="144">
        <v>21</v>
      </c>
      <c r="AL62" s="2" t="s">
        <v>14</v>
      </c>
      <c r="AM62" s="2">
        <v>190.99100000000001</v>
      </c>
    </row>
    <row r="63" spans="1:40">
      <c r="A63" s="4"/>
      <c r="C63" s="144"/>
      <c r="D63" s="2" t="s">
        <v>15</v>
      </c>
      <c r="E63" s="2">
        <v>9.0245999999999995</v>
      </c>
      <c r="I63" s="144"/>
      <c r="J63" s="2" t="s">
        <v>15</v>
      </c>
      <c r="K63" s="2">
        <v>16.3065</v>
      </c>
      <c r="O63" s="144"/>
      <c r="P63" s="2" t="s">
        <v>15</v>
      </c>
      <c r="Q63" s="2">
        <v>45.733699999999999</v>
      </c>
      <c r="U63" s="4"/>
      <c r="W63" s="144"/>
      <c r="X63" s="2" t="s">
        <v>15</v>
      </c>
      <c r="Y63" s="2">
        <v>14.243</v>
      </c>
      <c r="AB63" s="4"/>
      <c r="AD63" s="144"/>
      <c r="AE63" s="2" t="s">
        <v>15</v>
      </c>
      <c r="AF63" s="2">
        <v>11.1172</v>
      </c>
      <c r="AI63" s="4"/>
      <c r="AK63" s="144"/>
      <c r="AL63" s="2" t="s">
        <v>15</v>
      </c>
      <c r="AM63" s="2">
        <v>57.226100000000002</v>
      </c>
    </row>
    <row r="64" spans="1:40">
      <c r="A64" s="4"/>
      <c r="C64" s="144"/>
      <c r="D64" s="2" t="s">
        <v>16</v>
      </c>
      <c r="E64" s="5">
        <v>5.7519</v>
      </c>
      <c r="F64" s="3">
        <f>E64</f>
        <v>5.7519</v>
      </c>
      <c r="I64" s="144"/>
      <c r="J64" s="2" t="s">
        <v>16</v>
      </c>
      <c r="K64" s="2">
        <v>6.266</v>
      </c>
      <c r="L64" s="3">
        <f>K64</f>
        <v>6.266</v>
      </c>
      <c r="O64" s="144"/>
      <c r="P64" s="2" t="s">
        <v>16</v>
      </c>
      <c r="Q64" s="5">
        <v>1.7212000000000001</v>
      </c>
      <c r="R64" s="3">
        <f>Q64</f>
        <v>1.7212000000000001</v>
      </c>
      <c r="U64" s="4"/>
      <c r="W64" s="144"/>
      <c r="X64" s="2" t="s">
        <v>16</v>
      </c>
      <c r="Y64" s="2">
        <v>10.7432</v>
      </c>
      <c r="Z64" s="3">
        <f>Y64</f>
        <v>10.7432</v>
      </c>
      <c r="AB64" s="4"/>
      <c r="AD64" s="144"/>
      <c r="AE64" s="2" t="s">
        <v>16</v>
      </c>
      <c r="AF64" s="2">
        <v>6.2416</v>
      </c>
      <c r="AG64" s="3">
        <f>AF64</f>
        <v>6.2416</v>
      </c>
      <c r="AI64" s="4"/>
      <c r="AK64" s="144"/>
      <c r="AL64" s="2" t="s">
        <v>16</v>
      </c>
      <c r="AM64" s="2">
        <v>3.3374999999999999</v>
      </c>
      <c r="AN64" s="3">
        <f>AM64</f>
        <v>3.3374999999999999</v>
      </c>
    </row>
    <row r="65" spans="1:40">
      <c r="C65" s="144">
        <v>22</v>
      </c>
      <c r="D65" s="2" t="s">
        <v>14</v>
      </c>
      <c r="E65" s="2">
        <v>214.86359999999999</v>
      </c>
      <c r="I65" s="144">
        <v>22</v>
      </c>
      <c r="J65" s="2" t="s">
        <v>14</v>
      </c>
      <c r="K65" s="2">
        <v>96.799199999999999</v>
      </c>
      <c r="O65" s="144">
        <v>22</v>
      </c>
      <c r="P65" s="2" t="s">
        <v>14</v>
      </c>
      <c r="Q65" s="2">
        <v>112.8387</v>
      </c>
      <c r="U65" s="4"/>
      <c r="W65" s="144">
        <v>22</v>
      </c>
      <c r="X65" s="2" t="s">
        <v>14</v>
      </c>
      <c r="Y65" s="2">
        <v>79.233900000000006</v>
      </c>
      <c r="AB65" s="4"/>
      <c r="AD65" s="144">
        <v>22</v>
      </c>
      <c r="AE65" s="2" t="s">
        <v>14</v>
      </c>
      <c r="AF65" s="2">
        <v>211.5324</v>
      </c>
      <c r="AI65" s="4"/>
      <c r="AK65" s="144">
        <v>22</v>
      </c>
      <c r="AL65" s="2" t="s">
        <v>14</v>
      </c>
      <c r="AM65" s="2">
        <v>244.7647</v>
      </c>
    </row>
    <row r="66" spans="1:40">
      <c r="A66" s="4"/>
      <c r="C66" s="144"/>
      <c r="D66" s="2" t="s">
        <v>15</v>
      </c>
      <c r="E66" s="2">
        <v>50.283799999999999</v>
      </c>
      <c r="I66" s="144"/>
      <c r="J66" s="2" t="s">
        <v>15</v>
      </c>
      <c r="K66" s="2">
        <v>27.7256</v>
      </c>
      <c r="O66" s="144"/>
      <c r="P66" s="2" t="s">
        <v>15</v>
      </c>
      <c r="Q66" s="2">
        <v>56.3568</v>
      </c>
      <c r="U66" s="4"/>
      <c r="W66" s="144"/>
      <c r="X66" s="2" t="s">
        <v>15</v>
      </c>
      <c r="Y66" s="2">
        <v>16.5764</v>
      </c>
      <c r="AB66" s="4"/>
      <c r="AD66" s="144"/>
      <c r="AE66" s="2" t="s">
        <v>15</v>
      </c>
      <c r="AF66" s="2">
        <v>59.497500000000002</v>
      </c>
      <c r="AI66" s="4"/>
      <c r="AK66" s="144"/>
      <c r="AL66" s="2" t="s">
        <v>15</v>
      </c>
      <c r="AM66" s="2">
        <v>79.485600000000005</v>
      </c>
    </row>
    <row r="67" spans="1:40">
      <c r="A67" s="4"/>
      <c r="C67" s="144"/>
      <c r="D67" s="7" t="s">
        <v>16</v>
      </c>
      <c r="E67" s="2">
        <v>4.2729999999999997</v>
      </c>
      <c r="F67" s="3">
        <f>E67</f>
        <v>4.2729999999999997</v>
      </c>
      <c r="I67" s="144"/>
      <c r="J67" s="2" t="s">
        <v>16</v>
      </c>
      <c r="K67" s="2">
        <v>3.4912999999999998</v>
      </c>
      <c r="L67" s="3">
        <f>K67</f>
        <v>3.4912999999999998</v>
      </c>
      <c r="O67" s="144"/>
      <c r="P67" s="2" t="s">
        <v>16</v>
      </c>
      <c r="Q67" s="5">
        <v>2.0022000000000002</v>
      </c>
      <c r="R67" s="3">
        <f>Q67</f>
        <v>2.0022000000000002</v>
      </c>
      <c r="U67" s="4"/>
      <c r="W67" s="144"/>
      <c r="X67" s="2" t="s">
        <v>16</v>
      </c>
      <c r="Y67" s="2">
        <v>4.7798999999999996</v>
      </c>
      <c r="Z67" s="3">
        <f>Y67</f>
        <v>4.7798999999999996</v>
      </c>
      <c r="AB67" s="4"/>
      <c r="AD67" s="144"/>
      <c r="AE67" s="2" t="s">
        <v>16</v>
      </c>
      <c r="AF67" s="2">
        <v>3.5552999999999999</v>
      </c>
      <c r="AG67" s="3">
        <f>AF67</f>
        <v>3.5552999999999999</v>
      </c>
      <c r="AI67" s="4"/>
      <c r="AK67" s="144"/>
      <c r="AL67" s="2" t="s">
        <v>16</v>
      </c>
      <c r="AM67" s="2">
        <v>3.0794000000000001</v>
      </c>
      <c r="AN67" s="3">
        <f>AM67</f>
        <v>3.0794000000000001</v>
      </c>
    </row>
    <row r="68" spans="1:40">
      <c r="A68" s="4"/>
      <c r="C68" s="144">
        <v>23</v>
      </c>
      <c r="D68" s="2" t="s">
        <v>14</v>
      </c>
      <c r="E68" s="2">
        <v>105.0853</v>
      </c>
      <c r="I68" s="144">
        <v>23</v>
      </c>
      <c r="J68" s="2" t="s">
        <v>14</v>
      </c>
      <c r="K68" s="2">
        <v>140.18520000000001</v>
      </c>
      <c r="O68" s="144">
        <v>23</v>
      </c>
      <c r="P68" s="2" t="s">
        <v>14</v>
      </c>
      <c r="Q68" s="2">
        <v>125.4361</v>
      </c>
      <c r="U68" s="4"/>
      <c r="W68" s="144">
        <v>23</v>
      </c>
      <c r="X68" s="2" t="s">
        <v>14</v>
      </c>
      <c r="Y68" s="2">
        <v>51.458300000000001</v>
      </c>
      <c r="AB68" s="4"/>
      <c r="AD68" s="144">
        <v>23</v>
      </c>
      <c r="AE68" s="2" t="s">
        <v>14</v>
      </c>
      <c r="AF68" s="2">
        <v>112.28449999999999</v>
      </c>
      <c r="AI68" s="4"/>
      <c r="AK68" s="144">
        <v>23</v>
      </c>
      <c r="AL68" s="2" t="s">
        <v>14</v>
      </c>
      <c r="AM68" s="2">
        <v>222.91749999999999</v>
      </c>
    </row>
    <row r="69" spans="1:40">
      <c r="A69" s="4"/>
      <c r="C69" s="144"/>
      <c r="D69" s="2" t="s">
        <v>15</v>
      </c>
      <c r="E69" s="2">
        <v>20.315799999999999</v>
      </c>
      <c r="I69" s="144"/>
      <c r="J69" s="2" t="s">
        <v>15</v>
      </c>
      <c r="K69" s="2">
        <v>38.799300000000002</v>
      </c>
      <c r="O69" s="144"/>
      <c r="P69" s="2" t="s">
        <v>15</v>
      </c>
      <c r="Q69" s="2">
        <v>41.112699999999997</v>
      </c>
      <c r="U69" s="4"/>
      <c r="W69" s="144"/>
      <c r="X69" s="2" t="s">
        <v>15</v>
      </c>
      <c r="Y69" s="2">
        <v>8.8211999999999993</v>
      </c>
      <c r="AB69" s="4"/>
      <c r="AD69" s="144"/>
      <c r="AE69" s="2" t="s">
        <v>15</v>
      </c>
      <c r="AF69" s="2">
        <v>26.525300000000001</v>
      </c>
      <c r="AI69" s="4"/>
      <c r="AK69" s="144"/>
      <c r="AL69" s="2" t="s">
        <v>15</v>
      </c>
      <c r="AM69" s="2">
        <v>45.787500000000001</v>
      </c>
    </row>
    <row r="70" spans="1:40">
      <c r="A70" s="4"/>
      <c r="C70" s="144"/>
      <c r="D70" s="2" t="s">
        <v>16</v>
      </c>
      <c r="E70" s="2">
        <v>5.1726000000000001</v>
      </c>
      <c r="F70" s="3">
        <f>E70</f>
        <v>5.1726000000000001</v>
      </c>
      <c r="I70" s="144"/>
      <c r="J70" s="2" t="s">
        <v>16</v>
      </c>
      <c r="K70" s="2">
        <v>3.6131000000000002</v>
      </c>
      <c r="L70" s="3">
        <f>K70</f>
        <v>3.6131000000000002</v>
      </c>
      <c r="O70" s="144"/>
      <c r="P70" s="2" t="s">
        <v>16</v>
      </c>
      <c r="Q70" s="5">
        <v>3.0510000000000002</v>
      </c>
      <c r="R70" s="3">
        <f>Q70</f>
        <v>3.0510000000000002</v>
      </c>
      <c r="U70" s="4"/>
      <c r="W70" s="144"/>
      <c r="X70" s="2" t="s">
        <v>16</v>
      </c>
      <c r="Y70" s="2">
        <v>5.8334999999999999</v>
      </c>
      <c r="Z70" s="3">
        <f>Y70</f>
        <v>5.8334999999999999</v>
      </c>
      <c r="AB70" s="4"/>
      <c r="AD70" s="144"/>
      <c r="AE70" s="2" t="s">
        <v>16</v>
      </c>
      <c r="AF70" s="2">
        <v>4.2331000000000003</v>
      </c>
      <c r="AG70" s="3">
        <f>AF70</f>
        <v>4.2331000000000003</v>
      </c>
      <c r="AI70" s="4"/>
      <c r="AK70" s="144"/>
      <c r="AL70" s="2" t="s">
        <v>16</v>
      </c>
      <c r="AM70" s="2">
        <v>4.8685</v>
      </c>
      <c r="AN70" s="3">
        <f>AM70</f>
        <v>4.8685</v>
      </c>
    </row>
    <row r="71" spans="1:40">
      <c r="A71" s="4"/>
      <c r="C71" s="144">
        <v>24</v>
      </c>
      <c r="D71" s="2" t="s">
        <v>14</v>
      </c>
      <c r="E71" s="2">
        <v>100.94889999999999</v>
      </c>
      <c r="I71" s="144">
        <v>24</v>
      </c>
      <c r="J71" s="2" t="s">
        <v>14</v>
      </c>
      <c r="K71" s="2">
        <v>74.686400000000006</v>
      </c>
      <c r="O71" s="144">
        <v>24</v>
      </c>
      <c r="P71" s="2" t="s">
        <v>14</v>
      </c>
      <c r="Q71" s="2">
        <v>228.18860000000001</v>
      </c>
      <c r="U71" s="4"/>
      <c r="W71" s="144">
        <v>24</v>
      </c>
      <c r="X71" s="2" t="s">
        <v>14</v>
      </c>
      <c r="Y71" s="2">
        <v>83.821399999999997</v>
      </c>
      <c r="AB71" s="4"/>
      <c r="AD71" s="144">
        <v>24</v>
      </c>
      <c r="AE71" s="2" t="s">
        <v>14</v>
      </c>
      <c r="AF71" s="2">
        <v>132.9469</v>
      </c>
      <c r="AI71" s="4"/>
      <c r="AK71" s="144">
        <v>24</v>
      </c>
      <c r="AL71" s="2" t="s">
        <v>14</v>
      </c>
      <c r="AM71" s="2">
        <v>181.86170000000001</v>
      </c>
    </row>
    <row r="72" spans="1:40">
      <c r="A72" s="4"/>
      <c r="C72" s="144"/>
      <c r="D72" s="2" t="s">
        <v>15</v>
      </c>
      <c r="E72" s="2">
        <v>12.8157</v>
      </c>
      <c r="I72" s="144"/>
      <c r="J72" s="2" t="s">
        <v>15</v>
      </c>
      <c r="K72" s="2">
        <v>17.968</v>
      </c>
      <c r="O72" s="144"/>
      <c r="P72" s="2" t="s">
        <v>15</v>
      </c>
      <c r="Q72" s="2">
        <v>78.508099999999999</v>
      </c>
      <c r="U72" s="4"/>
      <c r="W72" s="144"/>
      <c r="X72" s="2" t="s">
        <v>15</v>
      </c>
      <c r="Y72" s="2">
        <v>12.7643</v>
      </c>
      <c r="AB72" s="4"/>
      <c r="AD72" s="144"/>
      <c r="AE72" s="2" t="s">
        <v>15</v>
      </c>
      <c r="AF72" s="2">
        <v>20.427</v>
      </c>
      <c r="AI72" s="4"/>
      <c r="AK72" s="144"/>
      <c r="AL72" s="2" t="s">
        <v>15</v>
      </c>
      <c r="AM72" s="2">
        <v>60.753300000000003</v>
      </c>
    </row>
    <row r="73" spans="1:40">
      <c r="A73" s="4"/>
      <c r="C73" s="144"/>
      <c r="D73" s="2" t="s">
        <v>16</v>
      </c>
      <c r="E73" s="2">
        <v>7.8769999999999998</v>
      </c>
      <c r="F73" s="3">
        <f>E73</f>
        <v>7.8769999999999998</v>
      </c>
      <c r="I73" s="144"/>
      <c r="J73" s="2" t="s">
        <v>16</v>
      </c>
      <c r="K73" s="2">
        <v>4.1566000000000001</v>
      </c>
      <c r="L73" s="3">
        <f>K73</f>
        <v>4.1566000000000001</v>
      </c>
      <c r="O73" s="144"/>
      <c r="P73" s="2" t="s">
        <v>16</v>
      </c>
      <c r="Q73" s="5">
        <v>2.9066000000000001</v>
      </c>
      <c r="R73" s="3">
        <f>Q73</f>
        <v>2.9066000000000001</v>
      </c>
      <c r="U73" s="4"/>
      <c r="W73" s="144"/>
      <c r="X73" s="2" t="s">
        <v>16</v>
      </c>
      <c r="Y73" s="2">
        <v>6.5669000000000004</v>
      </c>
      <c r="Z73" s="3">
        <f>Y73</f>
        <v>6.5669000000000004</v>
      </c>
      <c r="AB73" s="4"/>
      <c r="AD73" s="144"/>
      <c r="AE73" s="2" t="s">
        <v>16</v>
      </c>
      <c r="AF73" s="2">
        <v>6.5084</v>
      </c>
      <c r="AG73" s="3">
        <f>AF73</f>
        <v>6.5084</v>
      </c>
      <c r="AI73" s="4"/>
      <c r="AK73" s="144"/>
      <c r="AL73" s="2" t="s">
        <v>16</v>
      </c>
      <c r="AM73" s="2">
        <v>2.9933999999999998</v>
      </c>
      <c r="AN73" s="3">
        <f>AM73</f>
        <v>2.9933999999999998</v>
      </c>
    </row>
    <row r="74" spans="1:40">
      <c r="A74" s="4"/>
      <c r="C74" s="144">
        <v>25</v>
      </c>
      <c r="D74" s="2" t="s">
        <v>14</v>
      </c>
      <c r="E74" s="2">
        <v>173.39940000000001</v>
      </c>
      <c r="I74" s="144">
        <v>25</v>
      </c>
      <c r="J74" s="2" t="s">
        <v>14</v>
      </c>
      <c r="K74" s="2">
        <v>147.4863</v>
      </c>
      <c r="O74" s="144">
        <v>25</v>
      </c>
      <c r="P74" s="2" t="s">
        <v>14</v>
      </c>
      <c r="Q74" s="2">
        <v>115.4541</v>
      </c>
      <c r="U74" s="4"/>
      <c r="W74" s="144">
        <v>25</v>
      </c>
      <c r="X74" s="2" t="s">
        <v>14</v>
      </c>
      <c r="Y74" s="2">
        <v>104.2439</v>
      </c>
      <c r="AB74" s="4"/>
      <c r="AD74" s="144">
        <v>25</v>
      </c>
      <c r="AE74" s="2" t="s">
        <v>14</v>
      </c>
      <c r="AF74" s="2">
        <v>161.03829999999999</v>
      </c>
      <c r="AI74" s="4"/>
      <c r="AK74" s="144">
        <v>25</v>
      </c>
      <c r="AL74" s="2" t="s">
        <v>14</v>
      </c>
      <c r="AM74" s="2">
        <v>239.8879</v>
      </c>
    </row>
    <row r="75" spans="1:40">
      <c r="A75" s="4"/>
      <c r="C75" s="144"/>
      <c r="D75" s="2" t="s">
        <v>15</v>
      </c>
      <c r="E75" s="2">
        <v>23.137799999999999</v>
      </c>
      <c r="I75" s="144"/>
      <c r="J75" s="2" t="s">
        <v>15</v>
      </c>
      <c r="K75" s="2">
        <v>29.8916</v>
      </c>
      <c r="O75" s="144"/>
      <c r="P75" s="2" t="s">
        <v>15</v>
      </c>
      <c r="Q75" s="2">
        <v>80.122600000000006</v>
      </c>
      <c r="U75" s="4"/>
      <c r="W75" s="144"/>
      <c r="X75" s="2" t="s">
        <v>15</v>
      </c>
      <c r="Y75" s="2">
        <v>17.965699999999998</v>
      </c>
      <c r="AB75" s="4"/>
      <c r="AD75" s="144"/>
      <c r="AE75" s="2" t="s">
        <v>15</v>
      </c>
      <c r="AF75" s="2">
        <v>40.726900000000001</v>
      </c>
      <c r="AI75" s="4"/>
      <c r="AK75" s="144"/>
      <c r="AL75" s="2" t="s">
        <v>15</v>
      </c>
      <c r="AM75" s="2">
        <v>90.273799999999994</v>
      </c>
    </row>
    <row r="76" spans="1:40">
      <c r="A76" s="4"/>
      <c r="C76" s="144"/>
      <c r="D76" s="2" t="s">
        <v>16</v>
      </c>
      <c r="E76" s="2">
        <v>7.4942000000000002</v>
      </c>
      <c r="F76" s="3">
        <f>E76</f>
        <v>7.4942000000000002</v>
      </c>
      <c r="I76" s="144"/>
      <c r="J76" s="2" t="s">
        <v>16</v>
      </c>
      <c r="K76" s="2">
        <v>4.9340000000000002</v>
      </c>
      <c r="L76" s="3">
        <f>K76</f>
        <v>4.9340000000000002</v>
      </c>
      <c r="O76" s="144"/>
      <c r="P76" s="2" t="s">
        <v>16</v>
      </c>
      <c r="Q76" s="5">
        <v>1.4410000000000001</v>
      </c>
      <c r="R76" s="3">
        <f>Q76</f>
        <v>1.4410000000000001</v>
      </c>
      <c r="U76" s="4"/>
      <c r="W76" s="144"/>
      <c r="X76" s="2" t="s">
        <v>16</v>
      </c>
      <c r="Y76" s="2">
        <v>5.8023999999999996</v>
      </c>
      <c r="Z76" s="3">
        <f>Y76</f>
        <v>5.8023999999999996</v>
      </c>
      <c r="AB76" s="4"/>
      <c r="AD76" s="144"/>
      <c r="AE76" s="2" t="s">
        <v>16</v>
      </c>
      <c r="AF76" s="2">
        <v>3.9540999999999999</v>
      </c>
      <c r="AG76" s="3">
        <f>AF76</f>
        <v>3.9540999999999999</v>
      </c>
      <c r="AI76" s="4"/>
      <c r="AK76" s="144"/>
      <c r="AL76" s="2" t="s">
        <v>16</v>
      </c>
      <c r="AM76" s="2">
        <v>2.6573000000000002</v>
      </c>
      <c r="AN76" s="3">
        <f>AM76</f>
        <v>2.6573000000000002</v>
      </c>
    </row>
    <row r="77" spans="1:40">
      <c r="A77" s="4"/>
      <c r="C77" s="144">
        <v>26</v>
      </c>
      <c r="D77" s="2" t="s">
        <v>14</v>
      </c>
      <c r="E77" s="2">
        <v>185.6739</v>
      </c>
      <c r="I77" s="144">
        <v>26</v>
      </c>
      <c r="J77" s="2" t="s">
        <v>14</v>
      </c>
      <c r="K77" s="2">
        <v>134.0778</v>
      </c>
      <c r="O77" s="144">
        <v>26</v>
      </c>
      <c r="P77" s="2" t="s">
        <v>14</v>
      </c>
      <c r="Q77" s="2">
        <v>131.25550000000001</v>
      </c>
      <c r="U77" s="4"/>
      <c r="W77" s="144">
        <v>26</v>
      </c>
      <c r="X77" s="2" t="s">
        <v>14</v>
      </c>
      <c r="Y77" s="2">
        <v>181.96289999999999</v>
      </c>
      <c r="AB77" s="4"/>
      <c r="AD77" s="144">
        <v>26</v>
      </c>
      <c r="AE77" s="2" t="s">
        <v>14</v>
      </c>
      <c r="AF77" s="2">
        <v>195.92859999999999</v>
      </c>
      <c r="AI77" s="4"/>
      <c r="AK77" s="144">
        <v>26</v>
      </c>
      <c r="AL77" s="2" t="s">
        <v>14</v>
      </c>
      <c r="AM77" s="2">
        <v>238.02189999999999</v>
      </c>
    </row>
    <row r="78" spans="1:40">
      <c r="A78" s="4"/>
      <c r="C78" s="144"/>
      <c r="D78" s="2" t="s">
        <v>15</v>
      </c>
      <c r="E78" s="2">
        <v>41.404299999999999</v>
      </c>
      <c r="I78" s="144"/>
      <c r="J78" s="2" t="s">
        <v>15</v>
      </c>
      <c r="K78" s="2">
        <v>26.854299999999999</v>
      </c>
      <c r="O78" s="144"/>
      <c r="P78" s="2" t="s">
        <v>15</v>
      </c>
      <c r="Q78" s="2">
        <v>49.3825</v>
      </c>
      <c r="U78" s="4"/>
      <c r="W78" s="144"/>
      <c r="X78" s="2" t="s">
        <v>15</v>
      </c>
      <c r="Y78" s="2">
        <v>28.375900000000001</v>
      </c>
      <c r="AB78" s="4"/>
      <c r="AD78" s="144"/>
      <c r="AE78" s="2" t="s">
        <v>15</v>
      </c>
      <c r="AF78" s="2">
        <v>25.338999999999999</v>
      </c>
      <c r="AI78" s="4"/>
      <c r="AK78" s="144"/>
      <c r="AL78" s="2" t="s">
        <v>15</v>
      </c>
      <c r="AM78" s="2">
        <v>87.147999999999996</v>
      </c>
    </row>
    <row r="79" spans="1:40">
      <c r="A79" s="4"/>
      <c r="C79" s="144"/>
      <c r="D79" s="2" t="s">
        <v>16</v>
      </c>
      <c r="E79" s="2">
        <v>4.4843999999999999</v>
      </c>
      <c r="F79" s="3">
        <f>E79</f>
        <v>4.4843999999999999</v>
      </c>
      <c r="I79" s="144"/>
      <c r="J79" s="2" t="s">
        <v>16</v>
      </c>
      <c r="K79" s="2">
        <v>4.9927999999999999</v>
      </c>
      <c r="L79" s="3">
        <f>K79</f>
        <v>4.9927999999999999</v>
      </c>
      <c r="O79" s="144"/>
      <c r="P79" s="2" t="s">
        <v>16</v>
      </c>
      <c r="Q79" s="5">
        <v>2.6579000000000002</v>
      </c>
      <c r="R79" s="3">
        <f>Q79</f>
        <v>2.6579000000000002</v>
      </c>
      <c r="U79" s="4"/>
      <c r="W79" s="144"/>
      <c r="X79" s="2" t="s">
        <v>16</v>
      </c>
      <c r="Y79" s="2">
        <v>6.4126000000000003</v>
      </c>
      <c r="Z79" s="3">
        <f>Y79</f>
        <v>6.4126000000000003</v>
      </c>
      <c r="AB79" s="4"/>
      <c r="AD79" s="144"/>
      <c r="AE79" s="2" t="s">
        <v>16</v>
      </c>
      <c r="AF79" s="2">
        <v>7.7323000000000004</v>
      </c>
      <c r="AG79" s="3">
        <f>AF79</f>
        <v>7.7323000000000004</v>
      </c>
      <c r="AI79" s="4"/>
      <c r="AK79" s="144"/>
      <c r="AL79" s="2" t="s">
        <v>16</v>
      </c>
      <c r="AM79" s="2">
        <v>2.7311999999999999</v>
      </c>
      <c r="AN79" s="3">
        <f>AM79</f>
        <v>2.7311999999999999</v>
      </c>
    </row>
    <row r="80" spans="1:40">
      <c r="A80" s="4"/>
      <c r="C80" s="144">
        <v>27</v>
      </c>
      <c r="D80" s="2" t="s">
        <v>14</v>
      </c>
      <c r="E80" s="2">
        <v>49.363199999999999</v>
      </c>
      <c r="I80" s="144">
        <v>27</v>
      </c>
      <c r="J80" s="2" t="s">
        <v>14</v>
      </c>
      <c r="K80" s="2">
        <v>33.688099999999999</v>
      </c>
      <c r="O80" s="144">
        <v>27</v>
      </c>
      <c r="P80" s="2" t="s">
        <v>14</v>
      </c>
      <c r="Q80" s="2">
        <v>101.9816</v>
      </c>
      <c r="U80" s="4"/>
      <c r="W80" s="144">
        <v>27</v>
      </c>
      <c r="X80" s="2" t="s">
        <v>14</v>
      </c>
      <c r="Y80" s="2">
        <v>140.2456</v>
      </c>
      <c r="AB80" s="4"/>
      <c r="AD80" s="144">
        <v>27</v>
      </c>
      <c r="AE80" s="2" t="s">
        <v>14</v>
      </c>
      <c r="AF80" s="2">
        <v>174.24209999999999</v>
      </c>
      <c r="AI80" s="4"/>
      <c r="AK80" s="144">
        <v>27</v>
      </c>
      <c r="AL80" s="2" t="s">
        <v>14</v>
      </c>
      <c r="AM80" s="2">
        <v>243.5111</v>
      </c>
    </row>
    <row r="81" spans="1:40">
      <c r="A81" s="4"/>
      <c r="C81" s="144"/>
      <c r="D81" s="2" t="s">
        <v>15</v>
      </c>
      <c r="E81" s="2">
        <v>9.2858999999999998</v>
      </c>
      <c r="I81" s="144"/>
      <c r="J81" s="2" t="s">
        <v>15</v>
      </c>
      <c r="K81" s="2">
        <v>18.214500000000001</v>
      </c>
      <c r="O81" s="144"/>
      <c r="P81" s="2" t="s">
        <v>15</v>
      </c>
      <c r="Q81" s="2">
        <v>41.9527</v>
      </c>
      <c r="U81" s="4"/>
      <c r="W81" s="144"/>
      <c r="X81" s="2" t="s">
        <v>15</v>
      </c>
      <c r="Y81" s="2">
        <v>20.328399999999998</v>
      </c>
      <c r="AB81" s="4"/>
      <c r="AD81" s="144"/>
      <c r="AE81" s="2" t="s">
        <v>15</v>
      </c>
      <c r="AF81" s="2">
        <v>53.582900000000002</v>
      </c>
      <c r="AI81" s="4"/>
      <c r="AK81" s="144"/>
      <c r="AL81" s="2" t="s">
        <v>15</v>
      </c>
      <c r="AM81" s="2">
        <v>48.0809</v>
      </c>
    </row>
    <row r="82" spans="1:40">
      <c r="A82" s="4"/>
      <c r="C82" s="144"/>
      <c r="D82" s="2" t="s">
        <v>16</v>
      </c>
      <c r="E82" s="2">
        <v>5.3159000000000001</v>
      </c>
      <c r="F82" s="3">
        <f>E82</f>
        <v>5.3159000000000001</v>
      </c>
      <c r="I82" s="144"/>
      <c r="J82" s="2" t="s">
        <v>16</v>
      </c>
      <c r="K82" s="2">
        <v>1.8494999999999999</v>
      </c>
      <c r="L82" s="3">
        <f>K82</f>
        <v>1.8494999999999999</v>
      </c>
      <c r="O82" s="144"/>
      <c r="P82" s="2" t="s">
        <v>16</v>
      </c>
      <c r="Q82" s="5">
        <v>2.4308999999999998</v>
      </c>
      <c r="R82" s="3">
        <f>Q82</f>
        <v>2.4308999999999998</v>
      </c>
      <c r="U82" s="4"/>
      <c r="W82" s="144"/>
      <c r="X82" s="2" t="s">
        <v>16</v>
      </c>
      <c r="Y82" s="2">
        <v>6.899</v>
      </c>
      <c r="Z82" s="3">
        <f>Y82</f>
        <v>6.899</v>
      </c>
      <c r="AB82" s="4"/>
      <c r="AD82" s="144"/>
      <c r="AE82" s="2" t="s">
        <v>16</v>
      </c>
      <c r="AF82" s="2">
        <v>3.2517999999999998</v>
      </c>
      <c r="AG82" s="3">
        <f>AF82</f>
        <v>3.2517999999999998</v>
      </c>
      <c r="AI82" s="4"/>
      <c r="AK82" s="144"/>
      <c r="AL82" s="2" t="s">
        <v>16</v>
      </c>
      <c r="AM82" s="2">
        <v>5.0646000000000004</v>
      </c>
      <c r="AN82" s="3">
        <f>AM82</f>
        <v>5.0646000000000004</v>
      </c>
    </row>
    <row r="83" spans="1:40">
      <c r="A83" s="4"/>
      <c r="C83" s="144">
        <v>28</v>
      </c>
      <c r="D83" s="2" t="s">
        <v>14</v>
      </c>
      <c r="E83" s="2">
        <v>234.65209999999999</v>
      </c>
      <c r="I83" s="144">
        <v>28</v>
      </c>
      <c r="J83" s="2" t="s">
        <v>14</v>
      </c>
      <c r="K83" s="2">
        <v>108.7114</v>
      </c>
      <c r="O83" s="144">
        <v>28</v>
      </c>
      <c r="P83" s="2" t="s">
        <v>14</v>
      </c>
      <c r="Q83" s="2">
        <v>46.542000000000002</v>
      </c>
      <c r="U83" s="4"/>
      <c r="W83" s="144">
        <v>28</v>
      </c>
      <c r="X83" s="2" t="s">
        <v>14</v>
      </c>
      <c r="Y83" s="2">
        <v>122.401</v>
      </c>
      <c r="AB83" s="4"/>
      <c r="AD83" s="144">
        <v>28</v>
      </c>
      <c r="AE83" s="2" t="s">
        <v>14</v>
      </c>
      <c r="AF83" s="2">
        <v>145.37029999999999</v>
      </c>
      <c r="AI83" s="4"/>
      <c r="AK83" s="144">
        <v>28</v>
      </c>
      <c r="AL83" s="2" t="s">
        <v>14</v>
      </c>
      <c r="AM83" s="2">
        <v>195.46789999999999</v>
      </c>
    </row>
    <row r="84" spans="1:40">
      <c r="A84" s="4"/>
      <c r="C84" s="144"/>
      <c r="D84" s="2" t="s">
        <v>15</v>
      </c>
      <c r="E84" s="2">
        <v>58.021900000000002</v>
      </c>
      <c r="I84" s="144"/>
      <c r="J84" s="2" t="s">
        <v>15</v>
      </c>
      <c r="K84" s="2">
        <v>15.403600000000001</v>
      </c>
      <c r="O84" s="144"/>
      <c r="P84" s="2" t="s">
        <v>15</v>
      </c>
      <c r="Q84" s="2">
        <v>25.049299999999999</v>
      </c>
      <c r="U84" s="4"/>
      <c r="W84" s="144"/>
      <c r="X84" s="2" t="s">
        <v>15</v>
      </c>
      <c r="Y84" s="2">
        <v>24.5076</v>
      </c>
      <c r="AB84" s="4"/>
      <c r="AD84" s="144"/>
      <c r="AE84" s="2" t="s">
        <v>15</v>
      </c>
      <c r="AF84" s="2">
        <v>34.269799999999996</v>
      </c>
      <c r="AI84" s="4"/>
      <c r="AK84" s="144"/>
      <c r="AL84" s="2" t="s">
        <v>15</v>
      </c>
      <c r="AM84" s="2">
        <v>67.569800000000001</v>
      </c>
    </row>
    <row r="85" spans="1:40">
      <c r="A85" s="4"/>
      <c r="C85" s="144"/>
      <c r="D85" s="2" t="s">
        <v>16</v>
      </c>
      <c r="E85" s="2">
        <v>4.0442</v>
      </c>
      <c r="F85" s="3">
        <f>E85</f>
        <v>4.0442</v>
      </c>
      <c r="I85" s="144"/>
      <c r="J85" s="2" t="s">
        <v>16</v>
      </c>
      <c r="K85" s="2">
        <v>7.0575000000000001</v>
      </c>
      <c r="L85" s="3">
        <f>K85</f>
        <v>7.0575000000000001</v>
      </c>
      <c r="O85" s="144"/>
      <c r="P85" s="2" t="s">
        <v>16</v>
      </c>
      <c r="Q85" s="5">
        <v>1.8580000000000001</v>
      </c>
      <c r="R85" s="3">
        <f>Q85</f>
        <v>1.8580000000000001</v>
      </c>
      <c r="U85" s="4"/>
      <c r="W85" s="144"/>
      <c r="X85" s="2" t="s">
        <v>16</v>
      </c>
      <c r="Y85" s="2">
        <v>4.9943999999999997</v>
      </c>
      <c r="Z85" s="3">
        <f>Y85</f>
        <v>4.9943999999999997</v>
      </c>
      <c r="AB85" s="4"/>
      <c r="AD85" s="144"/>
      <c r="AE85" s="2" t="s">
        <v>16</v>
      </c>
      <c r="AF85" s="2">
        <v>4.2419000000000002</v>
      </c>
      <c r="AG85" s="3">
        <f>AF85</f>
        <v>4.2419000000000002</v>
      </c>
      <c r="AI85" s="4"/>
      <c r="AK85" s="144"/>
      <c r="AL85" s="2" t="s">
        <v>16</v>
      </c>
      <c r="AM85" s="2">
        <v>2.8927999999999998</v>
      </c>
      <c r="AN85" s="3">
        <f>AM85</f>
        <v>2.8927999999999998</v>
      </c>
    </row>
    <row r="86" spans="1:40">
      <c r="A86" s="4"/>
      <c r="C86" s="144">
        <v>29</v>
      </c>
      <c r="D86" s="2" t="s">
        <v>14</v>
      </c>
      <c r="E86" s="2">
        <v>182.5214</v>
      </c>
      <c r="I86" s="144">
        <v>29</v>
      </c>
      <c r="J86" s="2" t="s">
        <v>14</v>
      </c>
      <c r="K86" s="2">
        <v>98.532600000000002</v>
      </c>
      <c r="O86" s="144">
        <v>29</v>
      </c>
      <c r="P86" s="2" t="s">
        <v>14</v>
      </c>
      <c r="Q86" s="2">
        <v>198.47219999999999</v>
      </c>
      <c r="U86" s="4"/>
      <c r="W86" s="144">
        <v>29</v>
      </c>
      <c r="X86" s="2" t="s">
        <v>14</v>
      </c>
      <c r="Y86" s="2">
        <v>195.08009999999999</v>
      </c>
      <c r="AB86" s="4"/>
      <c r="AD86" s="144">
        <v>29</v>
      </c>
      <c r="AE86" s="2" t="s">
        <v>14</v>
      </c>
      <c r="AF86" s="2">
        <v>130.78360000000001</v>
      </c>
      <c r="AI86" s="4"/>
      <c r="AK86" s="144">
        <v>29</v>
      </c>
      <c r="AL86" s="2" t="s">
        <v>14</v>
      </c>
      <c r="AM86" s="2">
        <v>137.5626</v>
      </c>
    </row>
    <row r="87" spans="1:40">
      <c r="A87" s="4"/>
      <c r="C87" s="144"/>
      <c r="D87" s="2" t="s">
        <v>15</v>
      </c>
      <c r="E87" s="2">
        <v>27.6677</v>
      </c>
      <c r="I87" s="144"/>
      <c r="J87" s="2" t="s">
        <v>15</v>
      </c>
      <c r="K87" s="2">
        <v>15.175700000000001</v>
      </c>
      <c r="O87" s="144"/>
      <c r="P87" s="2" t="s">
        <v>15</v>
      </c>
      <c r="Q87" s="2">
        <v>58.8992</v>
      </c>
      <c r="U87" s="4"/>
      <c r="W87" s="144"/>
      <c r="X87" s="2" t="s">
        <v>15</v>
      </c>
      <c r="Y87" s="2">
        <v>52.071399999999997</v>
      </c>
      <c r="AB87" s="4"/>
      <c r="AD87" s="144"/>
      <c r="AE87" s="2" t="s">
        <v>15</v>
      </c>
      <c r="AF87" s="2">
        <v>22.521699999999999</v>
      </c>
      <c r="AI87" s="4"/>
      <c r="AK87" s="144"/>
      <c r="AL87" s="2" t="s">
        <v>15</v>
      </c>
      <c r="AM87" s="2">
        <v>34.398000000000003</v>
      </c>
    </row>
    <row r="88" spans="1:40">
      <c r="A88" s="4"/>
      <c r="C88" s="144"/>
      <c r="D88" s="2" t="s">
        <v>16</v>
      </c>
      <c r="E88" s="2">
        <v>6.5968999999999998</v>
      </c>
      <c r="F88" s="3">
        <f>E88</f>
        <v>6.5968999999999998</v>
      </c>
      <c r="I88" s="144"/>
      <c r="J88" s="2" t="s">
        <v>16</v>
      </c>
      <c r="K88" s="2">
        <v>6.4927999999999999</v>
      </c>
      <c r="L88" s="3">
        <f>K88</f>
        <v>6.4927999999999999</v>
      </c>
      <c r="O88" s="144"/>
      <c r="P88" s="2" t="s">
        <v>16</v>
      </c>
      <c r="Q88" s="5">
        <v>3.3696999999999999</v>
      </c>
      <c r="R88" s="3">
        <f>Q88</f>
        <v>3.3696999999999999</v>
      </c>
      <c r="U88" s="4"/>
      <c r="W88" s="144"/>
      <c r="X88" s="2" t="s">
        <v>16</v>
      </c>
      <c r="Y88" s="2">
        <v>3.7464</v>
      </c>
      <c r="Z88" s="3">
        <f>Y88</f>
        <v>3.7464</v>
      </c>
      <c r="AB88" s="4"/>
      <c r="AD88" s="144"/>
      <c r="AE88" s="2" t="s">
        <v>16</v>
      </c>
      <c r="AF88" s="2">
        <v>5.8070000000000004</v>
      </c>
      <c r="AG88" s="3">
        <f>AF88</f>
        <v>5.8070000000000004</v>
      </c>
      <c r="AI88" s="4"/>
      <c r="AK88" s="144"/>
      <c r="AL88" s="2" t="s">
        <v>16</v>
      </c>
      <c r="AM88" s="2">
        <v>3.9990999999999999</v>
      </c>
      <c r="AN88" s="3">
        <f>AM88</f>
        <v>3.9990999999999999</v>
      </c>
    </row>
    <row r="89" spans="1:40">
      <c r="A89" s="4"/>
      <c r="C89" s="144">
        <v>30</v>
      </c>
      <c r="D89" s="2" t="s">
        <v>14</v>
      </c>
      <c r="E89" s="2">
        <v>177.5591</v>
      </c>
      <c r="I89" s="144">
        <v>30</v>
      </c>
      <c r="J89" s="2" t="s">
        <v>14</v>
      </c>
      <c r="K89" s="2">
        <v>49.521700000000003</v>
      </c>
      <c r="O89" s="144">
        <v>30</v>
      </c>
      <c r="P89" s="2" t="s">
        <v>14</v>
      </c>
      <c r="Q89" s="2">
        <v>116.0121</v>
      </c>
      <c r="U89" s="4"/>
      <c r="W89" s="144">
        <v>30</v>
      </c>
      <c r="X89" s="2" t="s">
        <v>14</v>
      </c>
      <c r="Y89" s="2">
        <v>89.283500000000004</v>
      </c>
      <c r="AB89" s="4"/>
      <c r="AD89" s="144">
        <v>30</v>
      </c>
      <c r="AE89" s="2" t="s">
        <v>14</v>
      </c>
      <c r="AF89" s="2">
        <v>207.1908</v>
      </c>
      <c r="AI89" s="4"/>
      <c r="AK89" s="144">
        <v>30</v>
      </c>
      <c r="AL89" s="2" t="s">
        <v>14</v>
      </c>
      <c r="AM89" s="2">
        <v>146.65039999999999</v>
      </c>
    </row>
    <row r="90" spans="1:40">
      <c r="A90" s="4"/>
      <c r="C90" s="144"/>
      <c r="D90" s="2" t="s">
        <v>15</v>
      </c>
      <c r="E90" s="2">
        <v>44.213999999999999</v>
      </c>
      <c r="I90" s="144"/>
      <c r="J90" s="2" t="s">
        <v>15</v>
      </c>
      <c r="K90" s="2">
        <v>55.6066</v>
      </c>
      <c r="O90" s="144"/>
      <c r="P90" s="2" t="s">
        <v>15</v>
      </c>
      <c r="Q90" s="2">
        <v>56.037300000000002</v>
      </c>
      <c r="U90" s="4"/>
      <c r="W90" s="144"/>
      <c r="X90" s="2" t="s">
        <v>15</v>
      </c>
      <c r="Y90" s="2">
        <v>22.272400000000001</v>
      </c>
      <c r="AB90" s="4"/>
      <c r="AD90" s="144"/>
      <c r="AE90" s="2" t="s">
        <v>15</v>
      </c>
      <c r="AF90" s="2">
        <v>52.763399999999997</v>
      </c>
      <c r="AI90" s="4"/>
      <c r="AK90" s="144"/>
      <c r="AL90" s="2" t="s">
        <v>15</v>
      </c>
      <c r="AM90" s="2">
        <v>23.577500000000001</v>
      </c>
    </row>
    <row r="91" spans="1:40">
      <c r="A91" s="4"/>
      <c r="C91" s="144"/>
      <c r="D91" s="2" t="s">
        <v>16</v>
      </c>
      <c r="E91" s="2">
        <v>4.0159000000000002</v>
      </c>
      <c r="F91" s="3">
        <f>E91</f>
        <v>4.0159000000000002</v>
      </c>
      <c r="I91" s="144"/>
      <c r="J91" s="2" t="s">
        <v>16</v>
      </c>
      <c r="K91" s="2">
        <v>0.89059999999999995</v>
      </c>
      <c r="L91" s="3">
        <f>K91</f>
        <v>0.89059999999999995</v>
      </c>
      <c r="O91" s="144"/>
      <c r="P91" s="2" t="s">
        <v>16</v>
      </c>
      <c r="Q91" s="5">
        <v>2.0703</v>
      </c>
      <c r="R91" s="3">
        <f>Q91</f>
        <v>2.0703</v>
      </c>
      <c r="U91" s="4"/>
      <c r="W91" s="144"/>
      <c r="X91" s="2" t="s">
        <v>16</v>
      </c>
      <c r="Y91" s="2">
        <v>4.0087000000000002</v>
      </c>
      <c r="Z91" s="3">
        <f>Y91</f>
        <v>4.0087000000000002</v>
      </c>
      <c r="AB91" s="4"/>
      <c r="AD91" s="144"/>
      <c r="AE91" s="2" t="s">
        <v>16</v>
      </c>
      <c r="AF91" s="2">
        <v>3.9268000000000001</v>
      </c>
      <c r="AG91" s="3">
        <f>AF91</f>
        <v>3.9268000000000001</v>
      </c>
      <c r="AI91" s="4"/>
      <c r="AK91" s="144"/>
      <c r="AL91" s="2" t="s">
        <v>16</v>
      </c>
      <c r="AM91" s="2">
        <v>6.2199</v>
      </c>
      <c r="AN91" s="3">
        <f>AM91</f>
        <v>6.2199</v>
      </c>
    </row>
    <row r="92" spans="1:40">
      <c r="A92" s="4"/>
      <c r="C92" s="144">
        <v>31</v>
      </c>
      <c r="D92" s="2" t="s">
        <v>14</v>
      </c>
      <c r="E92" s="2">
        <v>136.7893</v>
      </c>
      <c r="I92" s="144">
        <v>31</v>
      </c>
      <c r="J92" s="2" t="s">
        <v>14</v>
      </c>
      <c r="K92" s="2">
        <v>120.2381</v>
      </c>
      <c r="O92" s="144">
        <v>31</v>
      </c>
      <c r="P92" s="2" t="s">
        <v>14</v>
      </c>
      <c r="Q92" s="2">
        <v>90.346800000000002</v>
      </c>
      <c r="U92" s="4"/>
      <c r="W92" s="144">
        <v>31</v>
      </c>
      <c r="X92" s="2" t="s">
        <v>14</v>
      </c>
      <c r="Y92" s="2">
        <v>208.22110000000001</v>
      </c>
      <c r="AD92" s="144">
        <v>31</v>
      </c>
      <c r="AE92" s="2" t="s">
        <v>14</v>
      </c>
      <c r="AF92" s="2">
        <v>180.72839999999999</v>
      </c>
      <c r="AK92" s="144">
        <v>31</v>
      </c>
      <c r="AL92" s="2" t="s">
        <v>14</v>
      </c>
      <c r="AM92" s="2">
        <v>72.418000000000006</v>
      </c>
    </row>
    <row r="93" spans="1:40">
      <c r="A93" s="4"/>
      <c r="C93" s="144"/>
      <c r="D93" s="2" t="s">
        <v>15</v>
      </c>
      <c r="E93" s="2">
        <v>18.931100000000001</v>
      </c>
      <c r="I93" s="144"/>
      <c r="J93" s="2" t="s">
        <v>15</v>
      </c>
      <c r="K93" s="2">
        <v>28.992699999999999</v>
      </c>
      <c r="O93" s="144"/>
      <c r="P93" s="2" t="s">
        <v>15</v>
      </c>
      <c r="Q93" s="2">
        <v>24.625900000000001</v>
      </c>
      <c r="U93" s="4"/>
      <c r="W93" s="144"/>
      <c r="X93" s="2" t="s">
        <v>15</v>
      </c>
      <c r="Y93" s="2">
        <v>45.469000000000001</v>
      </c>
      <c r="AB93" s="4"/>
      <c r="AD93" s="144"/>
      <c r="AE93" s="2" t="s">
        <v>15</v>
      </c>
      <c r="AF93" s="2">
        <v>28.241800000000001</v>
      </c>
      <c r="AI93" s="4"/>
      <c r="AK93" s="144"/>
      <c r="AL93" s="2" t="s">
        <v>15</v>
      </c>
      <c r="AM93" s="2">
        <v>24.7818</v>
      </c>
    </row>
    <row r="94" spans="1:40">
      <c r="A94" s="4"/>
      <c r="C94" s="144"/>
      <c r="D94" s="2" t="s">
        <v>16</v>
      </c>
      <c r="E94" s="2">
        <v>7.2256</v>
      </c>
      <c r="F94" s="3">
        <f>E94</f>
        <v>7.2256</v>
      </c>
      <c r="I94" s="144"/>
      <c r="J94" s="2" t="s">
        <v>16</v>
      </c>
      <c r="K94" s="2">
        <v>4.1471999999999998</v>
      </c>
      <c r="L94" s="3">
        <f>K94</f>
        <v>4.1471999999999998</v>
      </c>
      <c r="O94" s="144"/>
      <c r="P94" s="2" t="s">
        <v>16</v>
      </c>
      <c r="Q94" s="2">
        <v>3.6688000000000001</v>
      </c>
      <c r="R94" s="3">
        <f>Q94</f>
        <v>3.6688000000000001</v>
      </c>
      <c r="U94" s="4"/>
      <c r="W94" s="144"/>
      <c r="X94" s="2" t="s">
        <v>16</v>
      </c>
      <c r="Y94" s="2">
        <v>4.5793999999999997</v>
      </c>
      <c r="Z94" s="3">
        <f>Y94</f>
        <v>4.5793999999999997</v>
      </c>
      <c r="AB94" s="4"/>
      <c r="AD94" s="144"/>
      <c r="AE94" s="2" t="s">
        <v>16</v>
      </c>
      <c r="AF94" s="2">
        <v>6.3993000000000002</v>
      </c>
      <c r="AG94" s="3">
        <f>AF94</f>
        <v>6.3993000000000002</v>
      </c>
      <c r="AI94" s="4"/>
      <c r="AK94" s="144"/>
      <c r="AL94" s="2" t="s">
        <v>16</v>
      </c>
      <c r="AM94" s="2">
        <v>2.9222000000000001</v>
      </c>
      <c r="AN94" s="3">
        <f>AM94</f>
        <v>2.9222000000000001</v>
      </c>
    </row>
    <row r="95" spans="1:40">
      <c r="A95" s="4"/>
      <c r="C95" s="144">
        <v>32</v>
      </c>
      <c r="D95" s="2" t="s">
        <v>14</v>
      </c>
      <c r="E95" s="2">
        <v>136.8623</v>
      </c>
      <c r="I95" s="144">
        <v>32</v>
      </c>
      <c r="J95" s="2" t="s">
        <v>14</v>
      </c>
      <c r="K95" s="2">
        <v>162.58330000000001</v>
      </c>
      <c r="O95" s="144">
        <v>32</v>
      </c>
      <c r="P95" s="2" t="s">
        <v>14</v>
      </c>
      <c r="Q95" s="2">
        <v>92.552499999999995</v>
      </c>
      <c r="U95" s="4"/>
      <c r="W95" s="144">
        <v>32</v>
      </c>
      <c r="X95" s="2" t="s">
        <v>14</v>
      </c>
      <c r="Y95" s="2">
        <v>209.5018</v>
      </c>
      <c r="AB95" s="4"/>
      <c r="AD95" s="144">
        <v>32</v>
      </c>
      <c r="AE95" s="2" t="s">
        <v>14</v>
      </c>
      <c r="AF95" s="2">
        <v>127.5249</v>
      </c>
      <c r="AI95" s="4"/>
      <c r="AK95" s="144">
        <v>32</v>
      </c>
      <c r="AL95" s="2" t="s">
        <v>14</v>
      </c>
      <c r="AM95" s="2">
        <v>95.243899999999996</v>
      </c>
    </row>
    <row r="96" spans="1:40">
      <c r="A96" s="4"/>
      <c r="C96" s="144"/>
      <c r="D96" s="2" t="s">
        <v>15</v>
      </c>
      <c r="E96" s="2">
        <v>16.647600000000001</v>
      </c>
      <c r="I96" s="144"/>
      <c r="J96" s="2" t="s">
        <v>15</v>
      </c>
      <c r="K96" s="2">
        <v>56.925600000000003</v>
      </c>
      <c r="O96" s="144"/>
      <c r="P96" s="2" t="s">
        <v>15</v>
      </c>
      <c r="Q96" s="2">
        <v>34.5291</v>
      </c>
      <c r="U96" s="4"/>
      <c r="W96" s="144"/>
      <c r="X96" s="2" t="s">
        <v>15</v>
      </c>
      <c r="Y96" s="2">
        <v>23.115500000000001</v>
      </c>
      <c r="AB96" s="4"/>
      <c r="AD96" s="144"/>
      <c r="AE96" s="2" t="s">
        <v>15</v>
      </c>
      <c r="AF96" s="2">
        <v>16.147099999999998</v>
      </c>
      <c r="AI96" s="4"/>
      <c r="AK96" s="144"/>
      <c r="AL96" s="2" t="s">
        <v>15</v>
      </c>
      <c r="AM96" s="2">
        <v>32.653399999999998</v>
      </c>
    </row>
    <row r="97" spans="1:40">
      <c r="A97" s="4"/>
      <c r="C97" s="144"/>
      <c r="D97" s="2" t="s">
        <v>16</v>
      </c>
      <c r="E97" s="2">
        <v>8.2211999999999996</v>
      </c>
      <c r="F97" s="3">
        <f>E97</f>
        <v>8.2211999999999996</v>
      </c>
      <c r="I97" s="144"/>
      <c r="J97" s="2" t="s">
        <v>16</v>
      </c>
      <c r="K97" s="2">
        <v>2.8561000000000001</v>
      </c>
      <c r="L97" s="3">
        <f>K97</f>
        <v>2.8561000000000001</v>
      </c>
      <c r="O97" s="144"/>
      <c r="P97" s="2" t="s">
        <v>16</v>
      </c>
      <c r="Q97" s="2">
        <v>2.6804000000000001</v>
      </c>
      <c r="R97" s="3">
        <f>Q97</f>
        <v>2.6804000000000001</v>
      </c>
      <c r="U97" s="4"/>
      <c r="W97" s="144"/>
      <c r="X97" s="2" t="s">
        <v>16</v>
      </c>
      <c r="Y97" s="2">
        <v>9.0632999999999999</v>
      </c>
      <c r="Z97" s="3">
        <f>Y97</f>
        <v>9.0632999999999999</v>
      </c>
      <c r="AB97" s="4"/>
      <c r="AD97" s="144"/>
      <c r="AE97" s="2" t="s">
        <v>16</v>
      </c>
      <c r="AF97" s="2">
        <v>7.8977000000000004</v>
      </c>
      <c r="AG97" s="3">
        <f>AF97</f>
        <v>7.8977000000000004</v>
      </c>
      <c r="AI97" s="4"/>
      <c r="AK97" s="144"/>
      <c r="AL97" s="2" t="s">
        <v>16</v>
      </c>
      <c r="AM97" s="2">
        <v>2.9167999999999998</v>
      </c>
      <c r="AN97" s="3">
        <f>AM97</f>
        <v>2.9167999999999998</v>
      </c>
    </row>
    <row r="98" spans="1:40">
      <c r="A98" s="4"/>
      <c r="C98" s="144">
        <v>33</v>
      </c>
      <c r="D98" s="2" t="s">
        <v>14</v>
      </c>
      <c r="E98" s="2">
        <v>89.31</v>
      </c>
      <c r="I98" s="144">
        <v>33</v>
      </c>
      <c r="J98" s="2" t="s">
        <v>14</v>
      </c>
      <c r="K98" s="2">
        <v>99.817800000000005</v>
      </c>
      <c r="O98" s="144">
        <v>33</v>
      </c>
      <c r="P98" s="2" t="s">
        <v>14</v>
      </c>
      <c r="Q98" s="2">
        <v>81.314800000000005</v>
      </c>
      <c r="U98" s="4"/>
      <c r="W98" s="144">
        <v>33</v>
      </c>
      <c r="X98" s="2" t="s">
        <v>14</v>
      </c>
      <c r="Y98" s="2">
        <v>239.2132</v>
      </c>
      <c r="AB98" s="4"/>
      <c r="AD98" s="144">
        <v>33</v>
      </c>
      <c r="AE98" s="2" t="s">
        <v>14</v>
      </c>
      <c r="AF98" s="2">
        <v>195.36330000000001</v>
      </c>
      <c r="AI98" s="4"/>
      <c r="AK98" s="144">
        <v>33</v>
      </c>
      <c r="AL98" s="2" t="s">
        <v>14</v>
      </c>
      <c r="AM98" s="2">
        <v>96.841300000000004</v>
      </c>
    </row>
    <row r="99" spans="1:40">
      <c r="A99" s="4"/>
      <c r="C99" s="144"/>
      <c r="D99" s="2" t="s">
        <v>15</v>
      </c>
      <c r="E99" s="2">
        <v>16.5427</v>
      </c>
      <c r="I99" s="144"/>
      <c r="J99" s="2" t="s">
        <v>15</v>
      </c>
      <c r="K99" s="2">
        <v>18.680499999999999</v>
      </c>
      <c r="O99" s="144"/>
      <c r="P99" s="2" t="s">
        <v>15</v>
      </c>
      <c r="Q99" s="2">
        <v>22.331800000000001</v>
      </c>
      <c r="U99" s="4"/>
      <c r="W99" s="144"/>
      <c r="X99" s="2" t="s">
        <v>15</v>
      </c>
      <c r="Y99" s="2">
        <v>43.613599999999998</v>
      </c>
      <c r="AB99" s="4"/>
      <c r="AD99" s="144"/>
      <c r="AE99" s="2" t="s">
        <v>15</v>
      </c>
      <c r="AF99" s="2">
        <v>37.077199999999998</v>
      </c>
      <c r="AI99" s="4"/>
      <c r="AK99" s="144"/>
      <c r="AL99" s="2" t="s">
        <v>15</v>
      </c>
      <c r="AM99" s="2">
        <v>25.4008</v>
      </c>
    </row>
    <row r="100" spans="1:40">
      <c r="A100" s="4"/>
      <c r="C100" s="144"/>
      <c r="D100" s="2" t="s">
        <v>16</v>
      </c>
      <c r="E100" s="2">
        <v>5.3987999999999996</v>
      </c>
      <c r="F100" s="3">
        <f>E100</f>
        <v>5.3987999999999996</v>
      </c>
      <c r="I100" s="144"/>
      <c r="J100" s="2" t="s">
        <v>16</v>
      </c>
      <c r="K100" s="2">
        <v>5.3433999999999999</v>
      </c>
      <c r="L100" s="3">
        <f>K100</f>
        <v>5.3433999999999999</v>
      </c>
      <c r="O100" s="144"/>
      <c r="P100" s="2" t="s">
        <v>16</v>
      </c>
      <c r="Q100" s="2">
        <v>3.6412</v>
      </c>
      <c r="R100" s="3">
        <f>Q100</f>
        <v>3.6412</v>
      </c>
      <c r="U100" s="4"/>
      <c r="W100" s="144"/>
      <c r="X100" s="2" t="s">
        <v>16</v>
      </c>
      <c r="Y100" s="2">
        <v>5.4847999999999999</v>
      </c>
      <c r="Z100" s="3">
        <f>Y100</f>
        <v>5.4847999999999999</v>
      </c>
      <c r="AB100" s="4"/>
      <c r="AD100" s="144"/>
      <c r="AE100" s="2" t="s">
        <v>16</v>
      </c>
      <c r="AF100" s="2">
        <v>5.2690999999999999</v>
      </c>
      <c r="AG100" s="3">
        <f>AF100</f>
        <v>5.2690999999999999</v>
      </c>
      <c r="AI100" s="4"/>
      <c r="AK100" s="144"/>
      <c r="AL100" s="2" t="s">
        <v>16</v>
      </c>
      <c r="AM100" s="2">
        <v>3.8125</v>
      </c>
      <c r="AN100" s="3">
        <f>AM100</f>
        <v>3.8125</v>
      </c>
    </row>
    <row r="101" spans="1:40">
      <c r="A101" s="4"/>
      <c r="C101" s="144">
        <v>34</v>
      </c>
      <c r="D101" s="2" t="s">
        <v>14</v>
      </c>
      <c r="E101" s="2">
        <v>144.97049999999999</v>
      </c>
      <c r="I101" s="144">
        <v>34</v>
      </c>
      <c r="J101" s="2" t="s">
        <v>14</v>
      </c>
      <c r="K101" s="2">
        <v>126.3004</v>
      </c>
      <c r="O101" s="144">
        <v>34</v>
      </c>
      <c r="P101" s="2" t="s">
        <v>14</v>
      </c>
      <c r="Q101" s="2">
        <v>63.197000000000003</v>
      </c>
      <c r="U101" s="4"/>
      <c r="W101" s="144">
        <v>34</v>
      </c>
      <c r="X101" s="2" t="s">
        <v>14</v>
      </c>
      <c r="Y101" s="2">
        <v>217.25139999999999</v>
      </c>
      <c r="AB101" s="4"/>
      <c r="AD101" s="144">
        <v>34</v>
      </c>
      <c r="AE101" s="2" t="s">
        <v>14</v>
      </c>
      <c r="AF101" s="2">
        <v>155.36429999999999</v>
      </c>
      <c r="AI101" s="4"/>
      <c r="AK101" s="144">
        <v>34</v>
      </c>
      <c r="AL101" s="2" t="s">
        <v>14</v>
      </c>
      <c r="AM101" s="2">
        <v>46.779699999999998</v>
      </c>
    </row>
    <row r="102" spans="1:40">
      <c r="A102" s="4"/>
      <c r="C102" s="144"/>
      <c r="D102" s="2" t="s">
        <v>15</v>
      </c>
      <c r="E102" s="2">
        <v>20.824999999999999</v>
      </c>
      <c r="I102" s="144"/>
      <c r="J102" s="2" t="s">
        <v>15</v>
      </c>
      <c r="K102" s="2">
        <v>26.0059</v>
      </c>
      <c r="O102" s="144"/>
      <c r="P102" s="2" t="s">
        <v>15</v>
      </c>
      <c r="Q102" s="2">
        <v>20.223199999999999</v>
      </c>
      <c r="U102" s="4"/>
      <c r="W102" s="144"/>
      <c r="X102" s="2" t="s">
        <v>15</v>
      </c>
      <c r="Y102" s="2">
        <v>34.287100000000002</v>
      </c>
      <c r="AB102" s="4"/>
      <c r="AD102" s="144"/>
      <c r="AE102" s="2" t="s">
        <v>15</v>
      </c>
      <c r="AF102" s="2">
        <v>28.0883</v>
      </c>
      <c r="AI102" s="4"/>
      <c r="AK102" s="144"/>
      <c r="AL102" s="2" t="s">
        <v>15</v>
      </c>
      <c r="AM102" s="2">
        <v>11.2568</v>
      </c>
    </row>
    <row r="103" spans="1:40">
      <c r="A103" s="4"/>
      <c r="C103" s="144"/>
      <c r="D103" s="2" t="s">
        <v>16</v>
      </c>
      <c r="E103" s="2">
        <v>6.9614000000000003</v>
      </c>
      <c r="F103" s="3">
        <f>E103</f>
        <v>6.9614000000000003</v>
      </c>
      <c r="I103" s="144"/>
      <c r="J103" s="2" t="s">
        <v>16</v>
      </c>
      <c r="K103" s="2">
        <v>4.8566000000000003</v>
      </c>
      <c r="L103" s="3">
        <f>K103</f>
        <v>4.8566000000000003</v>
      </c>
      <c r="O103" s="144"/>
      <c r="P103" s="2" t="s">
        <v>16</v>
      </c>
      <c r="Q103" s="2">
        <v>3.125</v>
      </c>
      <c r="R103" s="3">
        <f>Q103</f>
        <v>3.125</v>
      </c>
      <c r="U103" s="4"/>
      <c r="W103" s="144"/>
      <c r="X103" s="2" t="s">
        <v>16</v>
      </c>
      <c r="Y103" s="2">
        <v>6.3361999999999998</v>
      </c>
      <c r="Z103" s="3">
        <f>Y103</f>
        <v>6.3361999999999998</v>
      </c>
      <c r="AB103" s="4"/>
      <c r="AD103" s="144"/>
      <c r="AE103" s="2" t="s">
        <v>16</v>
      </c>
      <c r="AF103" s="2">
        <v>5.5312999999999999</v>
      </c>
      <c r="AG103" s="3">
        <f>AF103</f>
        <v>5.5312999999999999</v>
      </c>
      <c r="AI103" s="4"/>
      <c r="AK103" s="144"/>
      <c r="AL103" s="2" t="s">
        <v>16</v>
      </c>
      <c r="AM103" s="2">
        <v>4.1557000000000004</v>
      </c>
      <c r="AN103" s="3">
        <f>AM103</f>
        <v>4.1557000000000004</v>
      </c>
    </row>
    <row r="104" spans="1:40">
      <c r="A104" s="4"/>
      <c r="C104" s="144">
        <v>35</v>
      </c>
      <c r="D104" s="2" t="s">
        <v>14</v>
      </c>
      <c r="E104" s="2">
        <v>161.81819999999999</v>
      </c>
      <c r="I104" s="144">
        <v>35</v>
      </c>
      <c r="J104" s="2" t="s">
        <v>14</v>
      </c>
      <c r="K104" s="2">
        <v>98.134299999999996</v>
      </c>
      <c r="O104" s="144">
        <v>35</v>
      </c>
      <c r="P104" s="2" t="s">
        <v>14</v>
      </c>
      <c r="Q104" s="2">
        <v>35.280999999999999</v>
      </c>
      <c r="U104" s="4"/>
      <c r="W104" s="144">
        <v>35</v>
      </c>
      <c r="X104" s="2" t="s">
        <v>14</v>
      </c>
      <c r="Y104" s="2">
        <v>150.15180000000001</v>
      </c>
      <c r="AB104" s="4"/>
      <c r="AD104" s="144">
        <v>35</v>
      </c>
      <c r="AE104" s="2" t="s">
        <v>14</v>
      </c>
      <c r="AF104" s="2">
        <v>118.0607</v>
      </c>
      <c r="AI104" s="4"/>
      <c r="AK104" s="144">
        <v>35</v>
      </c>
      <c r="AL104" s="2" t="s">
        <v>14</v>
      </c>
      <c r="AM104" s="2">
        <v>69.737700000000004</v>
      </c>
    </row>
    <row r="105" spans="1:40">
      <c r="A105" s="4"/>
      <c r="C105" s="144"/>
      <c r="D105" s="2" t="s">
        <v>15</v>
      </c>
      <c r="E105" s="2">
        <v>23.107299999999999</v>
      </c>
      <c r="I105" s="144"/>
      <c r="J105" s="2" t="s">
        <v>15</v>
      </c>
      <c r="K105" s="2">
        <v>23.098199999999999</v>
      </c>
      <c r="O105" s="144"/>
      <c r="P105" s="2" t="s">
        <v>15</v>
      </c>
      <c r="Q105" s="2">
        <v>14.5229</v>
      </c>
      <c r="U105" s="4"/>
      <c r="W105" s="144"/>
      <c r="X105" s="2" t="s">
        <v>15</v>
      </c>
      <c r="Y105" s="2">
        <v>23.2638</v>
      </c>
      <c r="AB105" s="4"/>
      <c r="AD105" s="144"/>
      <c r="AE105" s="2" t="s">
        <v>15</v>
      </c>
      <c r="AF105" s="2">
        <v>36.649099999999997</v>
      </c>
      <c r="AI105" s="4"/>
      <c r="AK105" s="144"/>
      <c r="AL105" s="2" t="s">
        <v>15</v>
      </c>
      <c r="AM105" s="2">
        <v>18.269200000000001</v>
      </c>
    </row>
    <row r="106" spans="1:40">
      <c r="A106" s="4"/>
      <c r="C106" s="144"/>
      <c r="D106" s="2" t="s">
        <v>16</v>
      </c>
      <c r="E106" s="2">
        <v>7.0029000000000003</v>
      </c>
      <c r="F106" s="3">
        <f>E106</f>
        <v>7.0029000000000003</v>
      </c>
      <c r="I106" s="144"/>
      <c r="J106" s="2" t="s">
        <v>16</v>
      </c>
      <c r="K106" s="2">
        <v>4.2485999999999997</v>
      </c>
      <c r="L106" s="3">
        <f>K106</f>
        <v>4.2485999999999997</v>
      </c>
      <c r="O106" s="144"/>
      <c r="P106" s="2" t="s">
        <v>16</v>
      </c>
      <c r="Q106" s="2">
        <v>2.4293</v>
      </c>
      <c r="R106" s="3">
        <f>Q106</f>
        <v>2.4293</v>
      </c>
      <c r="U106" s="4"/>
      <c r="W106" s="144"/>
      <c r="X106" s="2" t="s">
        <v>16</v>
      </c>
      <c r="Y106" s="2">
        <v>6.4542999999999999</v>
      </c>
      <c r="Z106" s="3">
        <f>Y106</f>
        <v>6.4542999999999999</v>
      </c>
      <c r="AB106" s="4"/>
      <c r="AD106" s="144"/>
      <c r="AE106" s="2" t="s">
        <v>16</v>
      </c>
      <c r="AF106" s="2">
        <v>3.2214</v>
      </c>
      <c r="AG106" s="3">
        <f>AF106</f>
        <v>3.2214</v>
      </c>
      <c r="AI106" s="4"/>
      <c r="AK106" s="144"/>
      <c r="AL106" s="2" t="s">
        <v>16</v>
      </c>
      <c r="AM106" s="2">
        <v>3.8172000000000001</v>
      </c>
      <c r="AN106" s="3">
        <f>AM106</f>
        <v>3.8172000000000001</v>
      </c>
    </row>
    <row r="107" spans="1:40">
      <c r="A107" s="4"/>
      <c r="C107" s="144">
        <v>36</v>
      </c>
      <c r="D107" s="2" t="s">
        <v>14</v>
      </c>
      <c r="E107" s="2">
        <v>191.80179999999999</v>
      </c>
      <c r="I107" s="144">
        <v>36</v>
      </c>
      <c r="J107" s="2" t="s">
        <v>14</v>
      </c>
      <c r="K107" s="2">
        <v>154.84030000000001</v>
      </c>
      <c r="O107" s="144">
        <v>36</v>
      </c>
      <c r="P107" s="2" t="s">
        <v>14</v>
      </c>
      <c r="Q107" s="2">
        <v>24.122</v>
      </c>
      <c r="U107" s="4"/>
      <c r="W107" s="144">
        <v>36</v>
      </c>
      <c r="X107" s="2" t="s">
        <v>14</v>
      </c>
      <c r="Y107" s="2">
        <v>105.105</v>
      </c>
      <c r="AB107" s="4"/>
      <c r="AD107" s="144">
        <v>36</v>
      </c>
      <c r="AE107" s="2" t="s">
        <v>14</v>
      </c>
      <c r="AF107" s="2">
        <v>99.147400000000005</v>
      </c>
      <c r="AI107" s="4"/>
      <c r="AK107" s="144">
        <v>36</v>
      </c>
      <c r="AL107" s="2" t="s">
        <v>14</v>
      </c>
      <c r="AM107" s="2">
        <v>83.528899999999993</v>
      </c>
    </row>
    <row r="108" spans="1:40">
      <c r="A108" s="4"/>
      <c r="C108" s="144"/>
      <c r="D108" s="2" t="s">
        <v>15</v>
      </c>
      <c r="E108" s="2">
        <v>42.898200000000003</v>
      </c>
      <c r="I108" s="144"/>
      <c r="J108" s="2" t="s">
        <v>15</v>
      </c>
      <c r="K108" s="2">
        <v>24.2822</v>
      </c>
      <c r="O108" s="144"/>
      <c r="P108" s="2" t="s">
        <v>15</v>
      </c>
      <c r="Q108" s="2">
        <v>16.890999999999998</v>
      </c>
      <c r="U108" s="4"/>
      <c r="W108" s="144"/>
      <c r="X108" s="2" t="s">
        <v>15</v>
      </c>
      <c r="Y108" s="2">
        <v>18.378499999999999</v>
      </c>
      <c r="AB108" s="4"/>
      <c r="AD108" s="144"/>
      <c r="AE108" s="2" t="s">
        <v>15</v>
      </c>
      <c r="AF108" s="2">
        <v>32.795299999999997</v>
      </c>
      <c r="AI108" s="4"/>
      <c r="AK108" s="144"/>
      <c r="AL108" s="2" t="s">
        <v>15</v>
      </c>
      <c r="AM108" s="2">
        <v>20.621600000000001</v>
      </c>
    </row>
    <row r="109" spans="1:40">
      <c r="A109" s="4"/>
      <c r="C109" s="144"/>
      <c r="D109" s="2" t="s">
        <v>16</v>
      </c>
      <c r="E109" s="2">
        <v>4.4710999999999999</v>
      </c>
      <c r="F109" s="3">
        <f>E109</f>
        <v>4.4710999999999999</v>
      </c>
      <c r="I109" s="144"/>
      <c r="J109" s="2" t="s">
        <v>16</v>
      </c>
      <c r="K109" s="2">
        <v>6.3766999999999996</v>
      </c>
      <c r="L109" s="3">
        <f>K109</f>
        <v>6.3766999999999996</v>
      </c>
      <c r="O109" s="144"/>
      <c r="P109" s="2" t="s">
        <v>16</v>
      </c>
      <c r="Q109" s="2">
        <v>1.4280999999999999</v>
      </c>
      <c r="R109" s="3">
        <f>Q109</f>
        <v>1.4280999999999999</v>
      </c>
      <c r="U109" s="4"/>
      <c r="W109" s="144"/>
      <c r="X109" s="2" t="s">
        <v>16</v>
      </c>
      <c r="Y109" s="2">
        <v>5.7188999999999997</v>
      </c>
      <c r="Z109" s="3">
        <f>Y109</f>
        <v>5.7188999999999997</v>
      </c>
      <c r="AB109" s="4"/>
      <c r="AD109" s="144"/>
      <c r="AE109" s="2" t="s">
        <v>16</v>
      </c>
      <c r="AF109" s="2">
        <v>3.0232000000000001</v>
      </c>
      <c r="AG109" s="3">
        <f>AF109</f>
        <v>3.0232000000000001</v>
      </c>
      <c r="AI109" s="4"/>
      <c r="AK109" s="144"/>
      <c r="AL109" s="2" t="s">
        <v>16</v>
      </c>
      <c r="AM109" s="2">
        <v>4.0506000000000002</v>
      </c>
      <c r="AN109" s="3">
        <f>AM109</f>
        <v>4.0506000000000002</v>
      </c>
    </row>
    <row r="110" spans="1:40">
      <c r="A110" s="4"/>
      <c r="C110" s="144">
        <v>37</v>
      </c>
      <c r="D110" s="2" t="s">
        <v>14</v>
      </c>
      <c r="E110" s="2">
        <v>222.82730000000001</v>
      </c>
      <c r="I110" s="144">
        <v>37</v>
      </c>
      <c r="J110" s="2" t="s">
        <v>14</v>
      </c>
      <c r="K110" s="2">
        <v>161.7373</v>
      </c>
      <c r="O110" s="144">
        <v>37</v>
      </c>
      <c r="P110" s="2" t="s">
        <v>14</v>
      </c>
      <c r="Q110" s="2">
        <v>34.872700000000002</v>
      </c>
      <c r="U110" s="4"/>
      <c r="W110" s="144">
        <v>37</v>
      </c>
      <c r="X110" s="2" t="s">
        <v>14</v>
      </c>
      <c r="Y110" s="2">
        <v>152.71899999999999</v>
      </c>
      <c r="AB110" s="4"/>
      <c r="AD110" s="144">
        <v>37</v>
      </c>
      <c r="AE110" s="2" t="s">
        <v>14</v>
      </c>
      <c r="AF110" s="2">
        <v>120.46980000000001</v>
      </c>
      <c r="AI110" s="4"/>
      <c r="AK110" s="144">
        <v>37</v>
      </c>
      <c r="AL110" s="2" t="s">
        <v>14</v>
      </c>
      <c r="AM110" s="2">
        <v>78.763199999999998</v>
      </c>
    </row>
    <row r="111" spans="1:40">
      <c r="A111" s="4"/>
      <c r="C111" s="144"/>
      <c r="D111" s="2" t="s">
        <v>15</v>
      </c>
      <c r="E111" s="2">
        <v>38.257199999999997</v>
      </c>
      <c r="I111" s="144"/>
      <c r="J111" s="2" t="s">
        <v>15</v>
      </c>
      <c r="K111" s="2">
        <v>30.971299999999999</v>
      </c>
      <c r="O111" s="144"/>
      <c r="P111" s="2" t="s">
        <v>15</v>
      </c>
      <c r="Q111" s="2">
        <v>22.936199999999999</v>
      </c>
      <c r="U111" s="4"/>
      <c r="W111" s="144"/>
      <c r="X111" s="2" t="s">
        <v>15</v>
      </c>
      <c r="Y111" s="2">
        <v>29.8188</v>
      </c>
      <c r="AB111" s="4"/>
      <c r="AD111" s="144"/>
      <c r="AE111" s="2" t="s">
        <v>15</v>
      </c>
      <c r="AF111" s="2">
        <v>22.562100000000001</v>
      </c>
      <c r="AI111" s="4"/>
      <c r="AK111" s="144"/>
      <c r="AL111" s="2" t="s">
        <v>15</v>
      </c>
      <c r="AM111" s="2">
        <v>23.2682</v>
      </c>
    </row>
    <row r="112" spans="1:40">
      <c r="A112" s="4"/>
      <c r="C112" s="144"/>
      <c r="D112" s="2" t="s">
        <v>16</v>
      </c>
      <c r="E112" s="2">
        <v>5.8243999999999998</v>
      </c>
      <c r="F112" s="3">
        <f>E112</f>
        <v>5.8243999999999998</v>
      </c>
      <c r="I112" s="144"/>
      <c r="J112" s="2" t="s">
        <v>16</v>
      </c>
      <c r="K112" s="2">
        <v>5.2222</v>
      </c>
      <c r="L112" s="3">
        <f>K112</f>
        <v>5.2222</v>
      </c>
      <c r="O112" s="144"/>
      <c r="P112" s="2" t="s">
        <v>16</v>
      </c>
      <c r="Q112" s="2">
        <v>1.5204</v>
      </c>
      <c r="R112" s="3">
        <f>Q112</f>
        <v>1.5204</v>
      </c>
      <c r="U112" s="4"/>
      <c r="W112" s="144"/>
      <c r="X112" s="2" t="s">
        <v>16</v>
      </c>
      <c r="Y112" s="2">
        <v>5.1215999999999999</v>
      </c>
      <c r="Z112" s="3">
        <f>Y112</f>
        <v>5.1215999999999999</v>
      </c>
      <c r="AB112" s="4"/>
      <c r="AD112" s="144"/>
      <c r="AE112" s="2" t="s">
        <v>16</v>
      </c>
      <c r="AF112" s="2">
        <v>5.3395000000000001</v>
      </c>
      <c r="AG112" s="3">
        <f>AF112</f>
        <v>5.3395000000000001</v>
      </c>
      <c r="AI112" s="4"/>
      <c r="AK112" s="144"/>
      <c r="AL112" s="2" t="s">
        <v>16</v>
      </c>
      <c r="AM112" s="2">
        <v>3.3849999999999998</v>
      </c>
      <c r="AN112" s="3">
        <f>AM112</f>
        <v>3.3849999999999998</v>
      </c>
    </row>
    <row r="113" spans="1:40">
      <c r="A113" s="4"/>
      <c r="C113" s="144">
        <v>38</v>
      </c>
      <c r="D113" s="2" t="s">
        <v>14</v>
      </c>
      <c r="E113" s="2">
        <v>149.3098</v>
      </c>
      <c r="I113" s="144">
        <v>38</v>
      </c>
      <c r="J113" s="2" t="s">
        <v>14</v>
      </c>
      <c r="K113" s="2">
        <v>134.07839999999999</v>
      </c>
      <c r="O113" s="144">
        <v>38</v>
      </c>
      <c r="P113" s="2" t="s">
        <v>14</v>
      </c>
      <c r="Q113" s="2">
        <v>103.52509999999999</v>
      </c>
      <c r="U113" s="4"/>
      <c r="W113" s="144">
        <v>38</v>
      </c>
      <c r="X113" s="2" t="s">
        <v>14</v>
      </c>
      <c r="Y113" s="2">
        <v>131.48769999999999</v>
      </c>
      <c r="AB113" s="4"/>
      <c r="AD113" s="144">
        <v>38</v>
      </c>
      <c r="AE113" s="2" t="s">
        <v>14</v>
      </c>
      <c r="AF113" s="2">
        <v>112.01090000000001</v>
      </c>
      <c r="AI113" s="4"/>
      <c r="AK113" s="144">
        <v>38</v>
      </c>
      <c r="AL113" s="2" t="s">
        <v>14</v>
      </c>
      <c r="AM113" s="2">
        <v>161.70750000000001</v>
      </c>
    </row>
    <row r="114" spans="1:40">
      <c r="A114" s="4"/>
      <c r="C114" s="144"/>
      <c r="D114" s="2" t="s">
        <v>15</v>
      </c>
      <c r="E114" s="2">
        <v>18.429400000000001</v>
      </c>
      <c r="I114" s="144"/>
      <c r="J114" s="2" t="s">
        <v>15</v>
      </c>
      <c r="K114" s="2">
        <v>18.0273</v>
      </c>
      <c r="O114" s="144"/>
      <c r="P114" s="2" t="s">
        <v>15</v>
      </c>
      <c r="Q114" s="2">
        <v>24.528099999999998</v>
      </c>
      <c r="U114" s="4"/>
      <c r="W114" s="144"/>
      <c r="X114" s="2" t="s">
        <v>15</v>
      </c>
      <c r="Y114" s="2">
        <v>19.498899999999999</v>
      </c>
      <c r="AB114" s="4"/>
      <c r="AD114" s="144"/>
      <c r="AE114" s="2" t="s">
        <v>15</v>
      </c>
      <c r="AF114" s="2">
        <v>40.11</v>
      </c>
      <c r="AI114" s="4"/>
      <c r="AK114" s="144"/>
      <c r="AL114" s="2" t="s">
        <v>15</v>
      </c>
      <c r="AM114" s="2">
        <v>47.0426</v>
      </c>
    </row>
    <row r="115" spans="1:40">
      <c r="A115" s="4"/>
      <c r="C115" s="144"/>
      <c r="D115" s="2" t="s">
        <v>16</v>
      </c>
      <c r="E115" s="2">
        <v>8.1016999999999992</v>
      </c>
      <c r="F115" s="3">
        <f>E115</f>
        <v>8.1016999999999992</v>
      </c>
      <c r="I115" s="144"/>
      <c r="J115" s="2" t="s">
        <v>16</v>
      </c>
      <c r="K115" s="2">
        <v>7.4375</v>
      </c>
      <c r="L115" s="3">
        <f>K115</f>
        <v>7.4375</v>
      </c>
      <c r="O115" s="144"/>
      <c r="P115" s="2" t="s">
        <v>16</v>
      </c>
      <c r="Q115" s="2">
        <v>4.2206999999999999</v>
      </c>
      <c r="R115" s="3">
        <f>Q115</f>
        <v>4.2206999999999999</v>
      </c>
      <c r="U115" s="4"/>
      <c r="W115" s="144"/>
      <c r="X115" s="2" t="s">
        <v>16</v>
      </c>
      <c r="Y115" s="2">
        <v>6.7432999999999996</v>
      </c>
      <c r="Z115" s="3">
        <f>Y115</f>
        <v>6.7432999999999996</v>
      </c>
      <c r="AB115" s="4"/>
      <c r="AD115" s="144"/>
      <c r="AE115" s="2" t="s">
        <v>16</v>
      </c>
      <c r="AF115" s="2">
        <v>2.7926000000000002</v>
      </c>
      <c r="AG115" s="3">
        <f>AF115</f>
        <v>2.7926000000000002</v>
      </c>
      <c r="AI115" s="4"/>
      <c r="AK115" s="144"/>
      <c r="AL115" s="2" t="s">
        <v>16</v>
      </c>
      <c r="AM115" s="2">
        <v>3.4375</v>
      </c>
      <c r="AN115" s="3">
        <f>AM115</f>
        <v>3.4375</v>
      </c>
    </row>
    <row r="116" spans="1:40">
      <c r="A116" s="4"/>
      <c r="C116" s="144">
        <v>39</v>
      </c>
      <c r="D116" s="2" t="s">
        <v>14</v>
      </c>
      <c r="E116" s="2">
        <v>51.9086</v>
      </c>
      <c r="I116" s="144">
        <v>39</v>
      </c>
      <c r="J116" s="2" t="s">
        <v>14</v>
      </c>
      <c r="K116" s="2">
        <v>212.34370000000001</v>
      </c>
      <c r="O116" s="144">
        <v>39</v>
      </c>
      <c r="P116" s="2" t="s">
        <v>14</v>
      </c>
      <c r="Q116" s="2">
        <v>76.764700000000005</v>
      </c>
      <c r="U116" s="4"/>
      <c r="W116" s="144">
        <v>39</v>
      </c>
      <c r="X116" s="2" t="s">
        <v>14</v>
      </c>
      <c r="Y116" s="2">
        <v>170.62440000000001</v>
      </c>
      <c r="AB116" s="4"/>
      <c r="AD116" s="144">
        <v>39</v>
      </c>
      <c r="AE116" s="2" t="s">
        <v>14</v>
      </c>
      <c r="AF116" s="2">
        <v>59.896999999999998</v>
      </c>
      <c r="AI116" s="4"/>
      <c r="AK116" s="144">
        <v>39</v>
      </c>
      <c r="AL116" s="2" t="s">
        <v>14</v>
      </c>
      <c r="AM116" s="2">
        <v>196.98859999999999</v>
      </c>
    </row>
    <row r="117" spans="1:40">
      <c r="A117" s="4"/>
      <c r="C117" s="144"/>
      <c r="D117" s="2" t="s">
        <v>15</v>
      </c>
      <c r="E117" s="2">
        <v>8.0761000000000003</v>
      </c>
      <c r="I117" s="144"/>
      <c r="J117" s="2" t="s">
        <v>15</v>
      </c>
      <c r="K117" s="2">
        <v>26.2544</v>
      </c>
      <c r="O117" s="144"/>
      <c r="P117" s="2" t="s">
        <v>15</v>
      </c>
      <c r="Q117" s="2">
        <v>17.686699999999998</v>
      </c>
      <c r="U117" s="4"/>
      <c r="W117" s="144"/>
      <c r="X117" s="2" t="s">
        <v>15</v>
      </c>
      <c r="Y117" s="2">
        <v>36.837600000000002</v>
      </c>
      <c r="AB117" s="4"/>
      <c r="AD117" s="144"/>
      <c r="AE117" s="2" t="s">
        <v>15</v>
      </c>
      <c r="AF117" s="2">
        <v>19.928999999999998</v>
      </c>
      <c r="AI117" s="4"/>
      <c r="AK117" s="144"/>
      <c r="AL117" s="2" t="s">
        <v>15</v>
      </c>
      <c r="AM117" s="2">
        <v>42.5032</v>
      </c>
    </row>
    <row r="118" spans="1:40">
      <c r="A118" s="4"/>
      <c r="C118" s="144"/>
      <c r="D118" s="2" t="s">
        <v>16</v>
      </c>
      <c r="E118" s="2">
        <v>6.4273999999999996</v>
      </c>
      <c r="F118" s="3">
        <f>E118</f>
        <v>6.4273999999999996</v>
      </c>
      <c r="I118" s="144"/>
      <c r="J118" s="2" t="s">
        <v>16</v>
      </c>
      <c r="K118" s="2">
        <v>8.0878999999999994</v>
      </c>
      <c r="L118" s="3">
        <f>K118</f>
        <v>8.0878999999999994</v>
      </c>
      <c r="O118" s="144"/>
      <c r="P118" s="2" t="s">
        <v>16</v>
      </c>
      <c r="Q118" s="2">
        <v>4.3403</v>
      </c>
      <c r="R118" s="3">
        <f>Q118</f>
        <v>4.3403</v>
      </c>
      <c r="U118" s="4"/>
      <c r="W118" s="144"/>
      <c r="X118" s="2" t="s">
        <v>16</v>
      </c>
      <c r="Y118" s="2">
        <v>4.6318000000000001</v>
      </c>
      <c r="Z118" s="3">
        <f>Y118</f>
        <v>4.6318000000000001</v>
      </c>
      <c r="AB118" s="4"/>
      <c r="AD118" s="144"/>
      <c r="AE118" s="2" t="s">
        <v>16</v>
      </c>
      <c r="AF118" s="2">
        <v>3.0055000000000001</v>
      </c>
      <c r="AG118" s="3">
        <f>AF118</f>
        <v>3.0055000000000001</v>
      </c>
      <c r="AI118" s="4"/>
      <c r="AK118" s="144"/>
      <c r="AL118" s="2" t="s">
        <v>16</v>
      </c>
      <c r="AM118" s="2">
        <v>4.6346999999999996</v>
      </c>
      <c r="AN118" s="3">
        <f>AM118</f>
        <v>4.6346999999999996</v>
      </c>
    </row>
    <row r="119" spans="1:40">
      <c r="A119" s="4"/>
      <c r="I119" s="144">
        <v>40</v>
      </c>
      <c r="J119" s="2" t="s">
        <v>14</v>
      </c>
      <c r="K119" s="2">
        <v>64.178899999999999</v>
      </c>
      <c r="O119" s="144">
        <v>40</v>
      </c>
      <c r="P119" s="2" t="s">
        <v>14</v>
      </c>
      <c r="Q119" s="2">
        <v>95.005399999999995</v>
      </c>
      <c r="U119" s="4"/>
      <c r="W119" s="144">
        <v>40</v>
      </c>
      <c r="X119" s="2" t="s">
        <v>14</v>
      </c>
      <c r="Y119" s="2">
        <v>253.76230000000001</v>
      </c>
      <c r="AB119" s="4"/>
      <c r="AD119" s="144">
        <v>40</v>
      </c>
      <c r="AE119" s="2" t="s">
        <v>14</v>
      </c>
      <c r="AF119" s="2">
        <v>164.07140000000001</v>
      </c>
      <c r="AI119" s="4"/>
      <c r="AK119" s="144">
        <v>40</v>
      </c>
      <c r="AL119" s="2" t="s">
        <v>14</v>
      </c>
      <c r="AM119" s="2">
        <v>123.50839999999999</v>
      </c>
    </row>
    <row r="120" spans="1:40">
      <c r="D120" s="10" t="s">
        <v>11</v>
      </c>
      <c r="E120" s="10"/>
      <c r="F120" s="10">
        <f>AVERAGE(F4:F118)</f>
        <v>6.1483641025641029</v>
      </c>
      <c r="I120" s="144"/>
      <c r="J120" s="2" t="s">
        <v>15</v>
      </c>
      <c r="K120" s="2">
        <v>23.658799999999999</v>
      </c>
      <c r="O120" s="144"/>
      <c r="P120" s="2" t="s">
        <v>15</v>
      </c>
      <c r="Q120" s="2">
        <v>29.000699999999998</v>
      </c>
      <c r="U120" s="4"/>
      <c r="W120" s="144"/>
      <c r="X120" s="2" t="s">
        <v>15</v>
      </c>
      <c r="Y120" s="2">
        <v>77.679400000000001</v>
      </c>
      <c r="AB120" s="4"/>
      <c r="AD120" s="144"/>
      <c r="AE120" s="2" t="s">
        <v>15</v>
      </c>
      <c r="AF120" s="2">
        <v>54.090600000000002</v>
      </c>
      <c r="AI120" s="4"/>
      <c r="AK120" s="144"/>
      <c r="AL120" s="2" t="s">
        <v>15</v>
      </c>
      <c r="AM120" s="2">
        <v>22.313400000000001</v>
      </c>
    </row>
    <row r="121" spans="1:40">
      <c r="D121" s="10" t="s">
        <v>26</v>
      </c>
      <c r="E121" s="10"/>
      <c r="F121" s="11">
        <f>STDEV(F4:F118)/SQRT(39)</f>
        <v>0.46773173522162281</v>
      </c>
      <c r="I121" s="144"/>
      <c r="J121" s="2" t="s">
        <v>16</v>
      </c>
      <c r="K121" s="2">
        <v>2.7126999999999999</v>
      </c>
      <c r="L121" s="3">
        <f>K121</f>
        <v>2.7126999999999999</v>
      </c>
      <c r="O121" s="144"/>
      <c r="P121" s="2" t="s">
        <v>16</v>
      </c>
      <c r="Q121" s="2">
        <v>3.2759999999999998</v>
      </c>
      <c r="R121" s="3">
        <f>Q121</f>
        <v>3.2759999999999998</v>
      </c>
      <c r="U121" s="4"/>
      <c r="W121" s="144"/>
      <c r="X121" s="2" t="s">
        <v>16</v>
      </c>
      <c r="Y121" s="2">
        <v>3.2667999999999999</v>
      </c>
      <c r="Z121" s="3">
        <f>Y121</f>
        <v>3.2667999999999999</v>
      </c>
      <c r="AB121" s="4"/>
      <c r="AD121" s="144"/>
      <c r="AE121" s="2" t="s">
        <v>16</v>
      </c>
      <c r="AF121" s="2">
        <v>3.0333000000000001</v>
      </c>
      <c r="AG121" s="3">
        <f>AF121</f>
        <v>3.0333000000000001</v>
      </c>
      <c r="AI121" s="4"/>
      <c r="AK121" s="144"/>
      <c r="AL121" s="2" t="s">
        <v>16</v>
      </c>
      <c r="AM121" s="2">
        <v>5.5351999999999997</v>
      </c>
      <c r="AN121" s="3">
        <f>AM121</f>
        <v>5.5351999999999997</v>
      </c>
    </row>
    <row r="122" spans="1:40">
      <c r="I122" s="144">
        <v>41</v>
      </c>
      <c r="J122" s="2" t="s">
        <v>14</v>
      </c>
      <c r="K122" s="2">
        <v>18.811599999999999</v>
      </c>
      <c r="O122" s="144">
        <v>41</v>
      </c>
      <c r="P122" s="2" t="s">
        <v>14</v>
      </c>
      <c r="Q122" s="2">
        <v>66.571399999999997</v>
      </c>
      <c r="U122" s="4"/>
      <c r="AB122" s="4"/>
      <c r="AD122" s="144">
        <v>41</v>
      </c>
      <c r="AE122" s="2" t="s">
        <v>14</v>
      </c>
      <c r="AF122" s="2">
        <v>138.6052</v>
      </c>
      <c r="AI122" s="4"/>
      <c r="AK122" s="144">
        <v>41</v>
      </c>
      <c r="AL122" s="2" t="s">
        <v>14</v>
      </c>
      <c r="AM122" s="2">
        <v>69.737700000000004</v>
      </c>
    </row>
    <row r="123" spans="1:40">
      <c r="I123" s="144"/>
      <c r="J123" s="2" t="s">
        <v>15</v>
      </c>
      <c r="K123" s="2">
        <v>6.0970000000000004</v>
      </c>
      <c r="O123" s="144"/>
      <c r="P123" s="2" t="s">
        <v>15</v>
      </c>
      <c r="Q123" s="2">
        <v>26.034500000000001</v>
      </c>
      <c r="U123" s="4"/>
      <c r="X123" s="10" t="s">
        <v>11</v>
      </c>
      <c r="Y123" s="10"/>
      <c r="Z123" s="10">
        <f>AVERAGE(Z4:Z121)</f>
        <v>5.4975774999999993</v>
      </c>
      <c r="AB123" s="4"/>
      <c r="AD123" s="144"/>
      <c r="AE123" s="2" t="s">
        <v>15</v>
      </c>
      <c r="AF123" s="2">
        <v>43.180500000000002</v>
      </c>
      <c r="AI123" s="4"/>
      <c r="AK123" s="144"/>
      <c r="AL123" s="2" t="s">
        <v>15</v>
      </c>
      <c r="AM123" s="2">
        <v>16.728200000000001</v>
      </c>
    </row>
    <row r="124" spans="1:40">
      <c r="I124" s="144"/>
      <c r="J124" s="2" t="s">
        <v>16</v>
      </c>
      <c r="K124" s="2">
        <v>3.0853999999999999</v>
      </c>
      <c r="L124" s="3">
        <f>K124</f>
        <v>3.0853999999999999</v>
      </c>
      <c r="O124" s="144"/>
      <c r="P124" s="2" t="s">
        <v>16</v>
      </c>
      <c r="Q124" s="2">
        <v>2.5571000000000002</v>
      </c>
      <c r="R124" s="3">
        <f>Q124</f>
        <v>2.5571000000000002</v>
      </c>
      <c r="U124" s="4"/>
      <c r="X124" s="10" t="s">
        <v>26</v>
      </c>
      <c r="Y124" s="10"/>
      <c r="Z124" s="11">
        <f>STDEV(Z4:Z121)/SQRT(40)</f>
        <v>0.26150284075741692</v>
      </c>
      <c r="AB124" s="4"/>
      <c r="AD124" s="144"/>
      <c r="AE124" s="2" t="s">
        <v>16</v>
      </c>
      <c r="AF124" s="2">
        <v>3.2099000000000002</v>
      </c>
      <c r="AG124" s="3">
        <f>AF124</f>
        <v>3.2099000000000002</v>
      </c>
      <c r="AI124" s="4"/>
      <c r="AK124" s="144"/>
      <c r="AL124" s="2" t="s">
        <v>16</v>
      </c>
      <c r="AM124" s="2">
        <v>4.1688999999999998</v>
      </c>
      <c r="AN124" s="3">
        <f>AM124</f>
        <v>4.1688999999999998</v>
      </c>
    </row>
    <row r="125" spans="1:40" ht="16" customHeight="1">
      <c r="O125" s="144">
        <v>42</v>
      </c>
      <c r="P125" s="2" t="s">
        <v>14</v>
      </c>
      <c r="Q125" s="2">
        <v>42.216200000000001</v>
      </c>
      <c r="T125" s="4"/>
      <c r="AA125" s="4"/>
      <c r="AD125" s="144">
        <v>42</v>
      </c>
      <c r="AE125" s="2" t="s">
        <v>14</v>
      </c>
      <c r="AF125" s="2">
        <v>72.758600000000001</v>
      </c>
      <c r="AH125" s="4"/>
      <c r="AK125" s="144">
        <v>42</v>
      </c>
      <c r="AL125" s="2" t="s">
        <v>14</v>
      </c>
      <c r="AM125" s="2">
        <v>78.026799999999994</v>
      </c>
    </row>
    <row r="126" spans="1:40">
      <c r="J126" s="10" t="s">
        <v>11</v>
      </c>
      <c r="K126" s="10"/>
      <c r="L126" s="10">
        <f>AVERAGE(L4:L124)</f>
        <v>4.3043390243902451</v>
      </c>
      <c r="O126" s="144"/>
      <c r="P126" s="2" t="s">
        <v>15</v>
      </c>
      <c r="Q126" s="2">
        <v>16.266100000000002</v>
      </c>
      <c r="T126" s="4"/>
      <c r="AA126" s="4"/>
      <c r="AD126" s="144"/>
      <c r="AE126" s="2" t="s">
        <v>15</v>
      </c>
      <c r="AF126" s="2">
        <v>13.688499999999999</v>
      </c>
      <c r="AH126" s="4"/>
      <c r="AK126" s="144"/>
      <c r="AL126" s="2" t="s">
        <v>15</v>
      </c>
      <c r="AM126" s="2">
        <v>21.9999</v>
      </c>
    </row>
    <row r="127" spans="1:40">
      <c r="J127" s="10" t="s">
        <v>26</v>
      </c>
      <c r="K127" s="10"/>
      <c r="L127" s="11">
        <f>STDEV(L4:L124)/SQRT(41)</f>
        <v>0.27616613488892572</v>
      </c>
      <c r="O127" s="144"/>
      <c r="P127" s="2" t="s">
        <v>16</v>
      </c>
      <c r="Q127" s="2">
        <v>2.5952999999999999</v>
      </c>
      <c r="R127" s="3">
        <f>Q127</f>
        <v>2.5952999999999999</v>
      </c>
      <c r="T127" s="4"/>
      <c r="AA127" s="4"/>
      <c r="AD127" s="144"/>
      <c r="AE127" s="2" t="s">
        <v>16</v>
      </c>
      <c r="AF127" s="2">
        <v>5.3152999999999997</v>
      </c>
      <c r="AG127" s="3">
        <f>AF127</f>
        <v>5.3152999999999997</v>
      </c>
      <c r="AH127" s="4"/>
      <c r="AK127" s="144"/>
      <c r="AL127" s="2" t="s">
        <v>16</v>
      </c>
      <c r="AM127" s="2">
        <v>3.5467</v>
      </c>
      <c r="AN127" s="3">
        <f>AM127</f>
        <v>3.5467</v>
      </c>
    </row>
    <row r="128" spans="1:40" ht="17" thickBot="1">
      <c r="O128" s="144">
        <v>43</v>
      </c>
      <c r="P128" s="2" t="s">
        <v>14</v>
      </c>
      <c r="Q128" s="2">
        <v>19.5</v>
      </c>
      <c r="U128" s="4"/>
      <c r="AB128" s="4"/>
      <c r="AD128" s="144">
        <v>43</v>
      </c>
      <c r="AE128" s="2" t="s">
        <v>14</v>
      </c>
      <c r="AF128" s="2">
        <v>66.113799999999998</v>
      </c>
      <c r="AI128" s="4"/>
      <c r="AK128" s="144">
        <v>43</v>
      </c>
      <c r="AL128" s="2" t="s">
        <v>14</v>
      </c>
      <c r="AM128" s="2">
        <v>86.676199999999994</v>
      </c>
    </row>
    <row r="129" spans="3:40">
      <c r="C129" s="29" t="s">
        <v>145</v>
      </c>
      <c r="D129" s="15"/>
      <c r="E129" s="15"/>
      <c r="F129" s="15"/>
      <c r="G129" s="15"/>
      <c r="H129" s="16"/>
      <c r="O129" s="144"/>
      <c r="P129" s="2" t="s">
        <v>15</v>
      </c>
      <c r="Q129" s="2">
        <v>17.853200000000001</v>
      </c>
      <c r="U129" s="4"/>
      <c r="AB129" s="4"/>
      <c r="AD129" s="144"/>
      <c r="AE129" s="2" t="s">
        <v>15</v>
      </c>
      <c r="AF129" s="2">
        <v>12.517300000000001</v>
      </c>
      <c r="AI129" s="4"/>
      <c r="AK129" s="144"/>
      <c r="AL129" s="2" t="s">
        <v>15</v>
      </c>
      <c r="AM129" s="2">
        <v>20.881799999999998</v>
      </c>
    </row>
    <row r="130" spans="3:40">
      <c r="C130" s="30" t="s">
        <v>101</v>
      </c>
      <c r="D130" s="2" t="s">
        <v>102</v>
      </c>
      <c r="E130" s="2" t="s">
        <v>103</v>
      </c>
      <c r="F130" s="2" t="s">
        <v>104</v>
      </c>
      <c r="G130" s="2" t="s">
        <v>105</v>
      </c>
      <c r="H130" s="31" t="s">
        <v>106</v>
      </c>
      <c r="O130" s="144"/>
      <c r="P130" s="2" t="s">
        <v>16</v>
      </c>
      <c r="Q130" s="2">
        <v>1.0922000000000001</v>
      </c>
      <c r="R130" s="3">
        <f>Q130</f>
        <v>1.0922000000000001</v>
      </c>
      <c r="U130" s="4"/>
      <c r="AB130" s="4"/>
      <c r="AD130" s="144"/>
      <c r="AE130" s="2" t="s">
        <v>16</v>
      </c>
      <c r="AF130" s="2">
        <v>5.2817999999999996</v>
      </c>
      <c r="AG130" s="3">
        <f>AF130</f>
        <v>5.2817999999999996</v>
      </c>
      <c r="AI130" s="4"/>
      <c r="AK130" s="144"/>
      <c r="AL130" s="2" t="s">
        <v>16</v>
      </c>
      <c r="AM130" s="2">
        <v>4.1508000000000003</v>
      </c>
      <c r="AN130" s="3">
        <f>AM130</f>
        <v>4.1508000000000003</v>
      </c>
    </row>
    <row r="131" spans="3:40">
      <c r="C131" s="30" t="s">
        <v>107</v>
      </c>
      <c r="D131" s="2">
        <v>1.8440000000000001</v>
      </c>
      <c r="E131" s="2" t="s">
        <v>108</v>
      </c>
      <c r="F131" s="2" t="s">
        <v>109</v>
      </c>
      <c r="G131" s="2" t="s">
        <v>110</v>
      </c>
      <c r="H131" s="31">
        <v>1.12E-2</v>
      </c>
      <c r="O131" s="144">
        <v>44</v>
      </c>
      <c r="P131" s="2" t="s">
        <v>14</v>
      </c>
      <c r="Q131" s="2">
        <v>33.880400000000002</v>
      </c>
      <c r="U131" s="4"/>
      <c r="AB131" s="4"/>
      <c r="AD131" s="144">
        <v>44</v>
      </c>
      <c r="AE131" s="2" t="s">
        <v>14</v>
      </c>
      <c r="AF131" s="2">
        <v>108.0583</v>
      </c>
      <c r="AI131" s="4"/>
      <c r="AK131" s="144">
        <v>44</v>
      </c>
      <c r="AL131" s="2" t="s">
        <v>14</v>
      </c>
      <c r="AM131" s="2">
        <v>104.9529</v>
      </c>
    </row>
    <row r="132" spans="3:40">
      <c r="C132" s="30" t="s">
        <v>111</v>
      </c>
      <c r="D132" s="2">
        <v>3.9</v>
      </c>
      <c r="E132" s="2" t="s">
        <v>112</v>
      </c>
      <c r="F132" s="2" t="s">
        <v>109</v>
      </c>
      <c r="G132" s="2" t="s">
        <v>113</v>
      </c>
      <c r="H132" s="31" t="s">
        <v>114</v>
      </c>
      <c r="O132" s="144"/>
      <c r="P132" s="2" t="s">
        <v>15</v>
      </c>
      <c r="Q132" s="2">
        <v>22.272500000000001</v>
      </c>
      <c r="U132" s="4"/>
      <c r="AB132" s="4"/>
      <c r="AD132" s="144"/>
      <c r="AE132" s="2" t="s">
        <v>15</v>
      </c>
      <c r="AF132" s="2">
        <v>13.4757</v>
      </c>
      <c r="AI132" s="4"/>
      <c r="AK132" s="144"/>
      <c r="AL132" s="2" t="s">
        <v>15</v>
      </c>
      <c r="AM132" s="2">
        <v>23.683499999999999</v>
      </c>
    </row>
    <row r="133" spans="3:40">
      <c r="C133" s="30" t="s">
        <v>115</v>
      </c>
      <c r="D133" s="2">
        <v>0.65080000000000005</v>
      </c>
      <c r="E133" s="2" t="s">
        <v>116</v>
      </c>
      <c r="F133" s="2" t="s">
        <v>117</v>
      </c>
      <c r="G133" s="2" t="s">
        <v>118</v>
      </c>
      <c r="H133" s="31">
        <v>0.84599999999999997</v>
      </c>
      <c r="O133" s="144"/>
      <c r="P133" s="2" t="s">
        <v>16</v>
      </c>
      <c r="Q133" s="2">
        <v>1.5212000000000001</v>
      </c>
      <c r="R133" s="3">
        <f>Q133</f>
        <v>1.5212000000000001</v>
      </c>
      <c r="U133" s="4"/>
      <c r="AB133" s="4"/>
      <c r="AD133" s="144"/>
      <c r="AE133" s="2" t="s">
        <v>16</v>
      </c>
      <c r="AF133" s="2">
        <v>8.0187000000000008</v>
      </c>
      <c r="AG133" s="3">
        <f>AF133</f>
        <v>8.0187000000000008</v>
      </c>
      <c r="AI133" s="4"/>
      <c r="AK133" s="144"/>
      <c r="AL133" s="2" t="s">
        <v>16</v>
      </c>
      <c r="AM133" s="2">
        <v>4.4314999999999998</v>
      </c>
      <c r="AN133" s="3">
        <f>AM133</f>
        <v>4.4314999999999998</v>
      </c>
    </row>
    <row r="134" spans="3:40">
      <c r="C134" s="30" t="s">
        <v>119</v>
      </c>
      <c r="D134" s="2">
        <v>0.63280000000000003</v>
      </c>
      <c r="E134" s="2" t="s">
        <v>120</v>
      </c>
      <c r="F134" s="2" t="s">
        <v>117</v>
      </c>
      <c r="G134" s="2" t="s">
        <v>118</v>
      </c>
      <c r="H134" s="31">
        <v>0.80459999999999998</v>
      </c>
      <c r="O134" s="144">
        <v>45</v>
      </c>
      <c r="P134" s="2" t="s">
        <v>14</v>
      </c>
      <c r="Q134" s="2">
        <v>5.1176000000000004</v>
      </c>
      <c r="U134" s="4"/>
      <c r="AB134" s="4"/>
      <c r="AD134" s="144">
        <v>45</v>
      </c>
      <c r="AE134" s="2" t="s">
        <v>14</v>
      </c>
      <c r="AF134" s="2">
        <v>98.883600000000001</v>
      </c>
      <c r="AI134" s="4"/>
      <c r="AK134" s="144">
        <v>45</v>
      </c>
      <c r="AL134" s="2" t="s">
        <v>14</v>
      </c>
      <c r="AM134" s="2">
        <v>161.70750000000001</v>
      </c>
    </row>
    <row r="135" spans="3:40">
      <c r="C135" s="30" t="s">
        <v>121</v>
      </c>
      <c r="D135" s="2">
        <v>1.5009999999999999</v>
      </c>
      <c r="E135" s="2" t="s">
        <v>122</v>
      </c>
      <c r="F135" s="2" t="s">
        <v>109</v>
      </c>
      <c r="G135" s="2" t="s">
        <v>110</v>
      </c>
      <c r="H135" s="31">
        <v>3.6700000000000003E-2</v>
      </c>
      <c r="O135" s="144"/>
      <c r="P135" s="2" t="s">
        <v>15</v>
      </c>
      <c r="Q135" s="2">
        <v>7.7343999999999999</v>
      </c>
      <c r="U135" s="4"/>
      <c r="AB135" s="4"/>
      <c r="AD135" s="144"/>
      <c r="AE135" s="2" t="s">
        <v>15</v>
      </c>
      <c r="AF135" s="2">
        <v>14.9224</v>
      </c>
      <c r="AI135" s="4"/>
      <c r="AK135" s="144"/>
      <c r="AL135" s="2" t="s">
        <v>15</v>
      </c>
      <c r="AM135" s="2">
        <v>46.270600000000002</v>
      </c>
    </row>
    <row r="136" spans="3:40">
      <c r="C136" s="30" t="s">
        <v>123</v>
      </c>
      <c r="D136" s="2">
        <v>2.056</v>
      </c>
      <c r="E136" s="2" t="s">
        <v>124</v>
      </c>
      <c r="F136" s="2" t="s">
        <v>109</v>
      </c>
      <c r="G136" s="2" t="s">
        <v>125</v>
      </c>
      <c r="H136" s="31">
        <v>1.1999999999999999E-3</v>
      </c>
      <c r="O136" s="144"/>
      <c r="P136" s="2" t="s">
        <v>16</v>
      </c>
      <c r="Q136" s="2">
        <v>0.66169999999999995</v>
      </c>
      <c r="R136" s="3">
        <f>Q136</f>
        <v>0.66169999999999995</v>
      </c>
      <c r="U136" s="4"/>
      <c r="AB136" s="4"/>
      <c r="AD136" s="144"/>
      <c r="AE136" s="2" t="s">
        <v>16</v>
      </c>
      <c r="AF136" s="2">
        <v>6.6265000000000001</v>
      </c>
      <c r="AG136" s="3">
        <f>AF136</f>
        <v>6.6265000000000001</v>
      </c>
      <c r="AI136" s="4"/>
      <c r="AK136" s="144"/>
      <c r="AL136" s="2" t="s">
        <v>16</v>
      </c>
      <c r="AM136" s="2">
        <v>3.4948000000000001</v>
      </c>
      <c r="AN136" s="3">
        <f>AM136</f>
        <v>3.4948000000000001</v>
      </c>
    </row>
    <row r="137" spans="3:40">
      <c r="C137" s="30" t="s">
        <v>126</v>
      </c>
      <c r="D137" s="2">
        <v>-1.1930000000000001</v>
      </c>
      <c r="E137" s="2" t="s">
        <v>127</v>
      </c>
      <c r="F137" s="2" t="s">
        <v>117</v>
      </c>
      <c r="G137" s="2" t="s">
        <v>118</v>
      </c>
      <c r="H137" s="31">
        <v>0.245</v>
      </c>
      <c r="O137" s="144">
        <v>46</v>
      </c>
      <c r="P137" s="2" t="s">
        <v>14</v>
      </c>
      <c r="Q137" s="2">
        <v>64.455799999999996</v>
      </c>
      <c r="U137" s="4"/>
      <c r="AB137" s="4"/>
      <c r="AD137" s="144">
        <v>46</v>
      </c>
      <c r="AE137" s="2" t="s">
        <v>14</v>
      </c>
      <c r="AF137" s="2">
        <v>46.239199999999997</v>
      </c>
      <c r="AI137" s="4"/>
      <c r="AK137" s="144">
        <v>46</v>
      </c>
      <c r="AL137" s="2" t="s">
        <v>14</v>
      </c>
      <c r="AM137" s="2">
        <v>196.98859999999999</v>
      </c>
    </row>
    <row r="138" spans="3:40">
      <c r="C138" s="30" t="s">
        <v>128</v>
      </c>
      <c r="D138" s="2">
        <v>-1.2110000000000001</v>
      </c>
      <c r="E138" s="2" t="s">
        <v>129</v>
      </c>
      <c r="F138" s="2" t="s">
        <v>117</v>
      </c>
      <c r="G138" s="2" t="s">
        <v>118</v>
      </c>
      <c r="H138" s="31">
        <v>0.1411</v>
      </c>
      <c r="O138" s="144"/>
      <c r="P138" s="2" t="s">
        <v>15</v>
      </c>
      <c r="Q138" s="2">
        <v>19.116</v>
      </c>
      <c r="U138" s="4"/>
      <c r="AB138" s="4"/>
      <c r="AD138" s="144"/>
      <c r="AE138" s="2" t="s">
        <v>15</v>
      </c>
      <c r="AF138" s="2">
        <v>6.2754000000000003</v>
      </c>
      <c r="AI138" s="4"/>
      <c r="AK138" s="144"/>
      <c r="AL138" s="2" t="s">
        <v>15</v>
      </c>
      <c r="AM138" s="2">
        <v>44.040399999999998</v>
      </c>
    </row>
    <row r="139" spans="3:40">
      <c r="C139" s="30" t="s">
        <v>130</v>
      </c>
      <c r="D139" s="2">
        <v>-0.34289999999999998</v>
      </c>
      <c r="E139" s="2" t="s">
        <v>131</v>
      </c>
      <c r="F139" s="2" t="s">
        <v>117</v>
      </c>
      <c r="G139" s="2" t="s">
        <v>118</v>
      </c>
      <c r="H139" s="31">
        <v>0.9829</v>
      </c>
      <c r="O139" s="144"/>
      <c r="P139" s="2" t="s">
        <v>16</v>
      </c>
      <c r="Q139" s="2">
        <v>3.3717999999999999</v>
      </c>
      <c r="R139" s="3">
        <f>Q139</f>
        <v>3.3717999999999999</v>
      </c>
      <c r="U139" s="4"/>
      <c r="AB139" s="4"/>
      <c r="AD139" s="144"/>
      <c r="AE139" s="2" t="s">
        <v>16</v>
      </c>
      <c r="AF139" s="2">
        <v>7.3684000000000003</v>
      </c>
      <c r="AG139" s="3">
        <f>AF139</f>
        <v>7.3684000000000003</v>
      </c>
      <c r="AI139" s="4"/>
      <c r="AK139" s="144"/>
      <c r="AL139" s="2" t="s">
        <v>16</v>
      </c>
      <c r="AM139" s="2">
        <v>4.4729000000000001</v>
      </c>
      <c r="AN139" s="3">
        <f>AM139</f>
        <v>4.4729000000000001</v>
      </c>
    </row>
    <row r="140" spans="3:40">
      <c r="C140" s="30" t="s">
        <v>132</v>
      </c>
      <c r="D140" s="2">
        <v>-3.2490000000000001</v>
      </c>
      <c r="E140" s="2" t="s">
        <v>133</v>
      </c>
      <c r="F140" s="2" t="s">
        <v>109</v>
      </c>
      <c r="G140" s="2" t="s">
        <v>113</v>
      </c>
      <c r="H140" s="31" t="s">
        <v>114</v>
      </c>
      <c r="O140" s="144">
        <v>47</v>
      </c>
      <c r="P140" s="2" t="s">
        <v>14</v>
      </c>
      <c r="Q140" s="2">
        <v>84.329700000000003</v>
      </c>
      <c r="U140" s="4"/>
      <c r="AB140" s="4"/>
      <c r="AD140" s="144">
        <v>47</v>
      </c>
      <c r="AE140" s="2" t="s">
        <v>14</v>
      </c>
      <c r="AF140" s="2">
        <v>43.831499999999998</v>
      </c>
      <c r="AI140" s="4"/>
      <c r="AK140" s="144">
        <v>47</v>
      </c>
      <c r="AL140" s="2" t="s">
        <v>14</v>
      </c>
      <c r="AM140" s="2">
        <v>123.50839999999999</v>
      </c>
    </row>
    <row r="141" spans="3:40">
      <c r="C141" s="30" t="s">
        <v>134</v>
      </c>
      <c r="D141" s="2">
        <v>-3.2679999999999998</v>
      </c>
      <c r="E141" s="2" t="s">
        <v>135</v>
      </c>
      <c r="F141" s="2" t="s">
        <v>109</v>
      </c>
      <c r="G141" s="2" t="s">
        <v>113</v>
      </c>
      <c r="H141" s="31" t="s">
        <v>114</v>
      </c>
      <c r="O141" s="144"/>
      <c r="P141" s="2" t="s">
        <v>15</v>
      </c>
      <c r="Q141" s="2">
        <v>20.5532</v>
      </c>
      <c r="U141" s="4"/>
      <c r="AB141" s="4"/>
      <c r="AD141" s="144"/>
      <c r="AE141" s="2" t="s">
        <v>15</v>
      </c>
      <c r="AF141" s="2">
        <v>7.8448000000000002</v>
      </c>
      <c r="AI141" s="4"/>
      <c r="AK141" s="144"/>
      <c r="AL141" s="2" t="s">
        <v>15</v>
      </c>
      <c r="AM141" s="2">
        <v>21.302099999999999</v>
      </c>
    </row>
    <row r="142" spans="3:40">
      <c r="C142" s="30" t="s">
        <v>136</v>
      </c>
      <c r="D142" s="2">
        <v>-2.399</v>
      </c>
      <c r="E142" s="2" t="s">
        <v>137</v>
      </c>
      <c r="F142" s="2" t="s">
        <v>109</v>
      </c>
      <c r="G142" s="2" t="s">
        <v>113</v>
      </c>
      <c r="H142" s="31" t="s">
        <v>114</v>
      </c>
      <c r="O142" s="144"/>
      <c r="P142" s="2" t="s">
        <v>16</v>
      </c>
      <c r="Q142" s="2">
        <v>4.1029999999999998</v>
      </c>
      <c r="R142" s="3">
        <f>Q142</f>
        <v>4.1029999999999998</v>
      </c>
      <c r="U142" s="4"/>
      <c r="AB142" s="4"/>
      <c r="AD142" s="144"/>
      <c r="AE142" s="2" t="s">
        <v>16</v>
      </c>
      <c r="AF142" s="2">
        <v>5.5872999999999999</v>
      </c>
      <c r="AG142" s="3">
        <f>AF142</f>
        <v>5.5872999999999999</v>
      </c>
      <c r="AI142" s="4"/>
      <c r="AK142" s="144"/>
      <c r="AL142" s="2" t="s">
        <v>16</v>
      </c>
      <c r="AM142" s="2">
        <v>5.7979000000000003</v>
      </c>
      <c r="AN142" s="3">
        <f>AM142</f>
        <v>5.7979000000000003</v>
      </c>
    </row>
    <row r="143" spans="3:40">
      <c r="C143" s="30" t="s">
        <v>138</v>
      </c>
      <c r="D143" s="2">
        <v>-1.8030000000000001E-2</v>
      </c>
      <c r="E143" s="2" t="s">
        <v>139</v>
      </c>
      <c r="F143" s="2" t="s">
        <v>117</v>
      </c>
      <c r="G143" s="2" t="s">
        <v>118</v>
      </c>
      <c r="H143" s="31" t="s">
        <v>140</v>
      </c>
      <c r="O143" s="144">
        <v>48</v>
      </c>
      <c r="P143" s="2" t="s">
        <v>14</v>
      </c>
      <c r="Q143" s="2">
        <v>76.969099999999997</v>
      </c>
      <c r="U143" s="4"/>
      <c r="AB143" s="4"/>
      <c r="AD143" s="144">
        <v>48</v>
      </c>
      <c r="AE143" s="2" t="s">
        <v>14</v>
      </c>
      <c r="AF143" s="2">
        <v>100.51730000000001</v>
      </c>
      <c r="AI143" s="4"/>
      <c r="AK143" s="144">
        <v>48</v>
      </c>
      <c r="AL143" s="2" t="s">
        <v>14</v>
      </c>
      <c r="AM143" s="2">
        <v>123.50839999999999</v>
      </c>
    </row>
    <row r="144" spans="3:40">
      <c r="C144" s="30" t="s">
        <v>141</v>
      </c>
      <c r="D144" s="2">
        <v>0.85040000000000004</v>
      </c>
      <c r="E144" s="2" t="s">
        <v>142</v>
      </c>
      <c r="F144" s="2" t="s">
        <v>117</v>
      </c>
      <c r="G144" s="2" t="s">
        <v>118</v>
      </c>
      <c r="H144" s="31">
        <v>0.53280000000000005</v>
      </c>
      <c r="O144" s="144"/>
      <c r="P144" s="2" t="s">
        <v>15</v>
      </c>
      <c r="Q144" s="2">
        <v>23.9099</v>
      </c>
      <c r="U144" s="4"/>
      <c r="AB144" s="4"/>
      <c r="AD144" s="144"/>
      <c r="AE144" s="2" t="s">
        <v>15</v>
      </c>
      <c r="AF144" s="2">
        <v>14.5136</v>
      </c>
      <c r="AI144" s="4"/>
      <c r="AK144" s="144"/>
      <c r="AL144" s="2" t="s">
        <v>15</v>
      </c>
      <c r="AM144" s="2">
        <v>12.2559</v>
      </c>
    </row>
    <row r="145" spans="3:40" ht="17" thickBot="1">
      <c r="C145" s="32" t="s">
        <v>143</v>
      </c>
      <c r="D145" s="33">
        <v>0.86839999999999995</v>
      </c>
      <c r="E145" s="33" t="s">
        <v>144</v>
      </c>
      <c r="F145" s="33" t="s">
        <v>117</v>
      </c>
      <c r="G145" s="33" t="s">
        <v>118</v>
      </c>
      <c r="H145" s="34">
        <v>0.36990000000000001</v>
      </c>
      <c r="O145" s="144"/>
      <c r="P145" s="2" t="s">
        <v>16</v>
      </c>
      <c r="Q145" s="2">
        <v>3.2191000000000001</v>
      </c>
      <c r="R145" s="3">
        <f>Q145</f>
        <v>3.2191000000000001</v>
      </c>
      <c r="U145" s="4"/>
      <c r="AB145" s="4"/>
      <c r="AD145" s="144"/>
      <c r="AE145" s="2" t="s">
        <v>16</v>
      </c>
      <c r="AF145" s="2">
        <v>6.9257</v>
      </c>
      <c r="AG145" s="3">
        <f>AF145</f>
        <v>6.9257</v>
      </c>
      <c r="AI145" s="4"/>
      <c r="AK145" s="144"/>
      <c r="AL145" s="2" t="s">
        <v>16</v>
      </c>
      <c r="AM145" s="2">
        <v>10.077500000000001</v>
      </c>
      <c r="AN145" s="3">
        <f>AM145</f>
        <v>10.077500000000001</v>
      </c>
    </row>
    <row r="146" spans="3:40">
      <c r="O146" s="144">
        <v>49</v>
      </c>
      <c r="P146" s="2" t="s">
        <v>14</v>
      </c>
      <c r="Q146" s="2">
        <v>27.6389</v>
      </c>
      <c r="U146" s="4"/>
      <c r="AB146" s="4"/>
      <c r="AD146" s="144">
        <v>49</v>
      </c>
      <c r="AE146" s="2" t="s">
        <v>14</v>
      </c>
      <c r="AF146" s="2">
        <v>105.143</v>
      </c>
      <c r="AI146" s="4"/>
      <c r="AK146" s="144">
        <v>49</v>
      </c>
      <c r="AL146" s="9" t="s">
        <v>14</v>
      </c>
      <c r="AM146" s="2">
        <v>111.4241</v>
      </c>
    </row>
    <row r="147" spans="3:40">
      <c r="O147" s="144"/>
      <c r="P147" s="2" t="s">
        <v>15</v>
      </c>
      <c r="Q147" s="2">
        <v>13.862299999999999</v>
      </c>
      <c r="U147" s="4"/>
      <c r="AB147" s="4"/>
      <c r="AD147" s="144"/>
      <c r="AE147" s="2" t="s">
        <v>15</v>
      </c>
      <c r="AF147" s="2">
        <v>17.164999999999999</v>
      </c>
      <c r="AI147" s="4"/>
      <c r="AK147" s="144"/>
      <c r="AL147" s="2" t="s">
        <v>15</v>
      </c>
      <c r="AM147" s="2">
        <v>19.986000000000001</v>
      </c>
    </row>
    <row r="148" spans="3:40">
      <c r="O148" s="144"/>
      <c r="P148" s="2" t="s">
        <v>16</v>
      </c>
      <c r="Q148" s="2">
        <v>1.9938</v>
      </c>
      <c r="R148" s="3">
        <f>Q148</f>
        <v>1.9938</v>
      </c>
      <c r="U148" s="4"/>
      <c r="AB148" s="4"/>
      <c r="AD148" s="144"/>
      <c r="AE148" s="2" t="s">
        <v>16</v>
      </c>
      <c r="AF148" s="2">
        <v>6.1254</v>
      </c>
      <c r="AG148" s="3">
        <f>AF148</f>
        <v>6.1254</v>
      </c>
      <c r="AI148" s="4"/>
      <c r="AK148" s="144"/>
      <c r="AL148" s="2" t="s">
        <v>16</v>
      </c>
      <c r="AM148" s="2">
        <v>5.5750999999999999</v>
      </c>
      <c r="AN148" s="3">
        <f>AM148</f>
        <v>5.5750999999999999</v>
      </c>
    </row>
    <row r="149" spans="3:40">
      <c r="O149" s="144">
        <v>50</v>
      </c>
      <c r="P149" s="2" t="s">
        <v>14</v>
      </c>
      <c r="Q149" s="2">
        <v>114.7073</v>
      </c>
      <c r="U149" s="4"/>
      <c r="AB149" s="4"/>
      <c r="AD149" s="144">
        <v>50</v>
      </c>
      <c r="AE149" s="2" t="s">
        <v>14</v>
      </c>
      <c r="AF149" s="2">
        <v>116.5394</v>
      </c>
      <c r="AI149" s="4"/>
      <c r="AK149" s="144">
        <v>50</v>
      </c>
      <c r="AL149" s="2" t="s">
        <v>14</v>
      </c>
      <c r="AM149" s="2">
        <v>110.23009999999999</v>
      </c>
    </row>
    <row r="150" spans="3:40">
      <c r="O150" s="144"/>
      <c r="P150" s="2" t="s">
        <v>15</v>
      </c>
      <c r="Q150" s="2">
        <v>47.126399999999997</v>
      </c>
      <c r="U150" s="4"/>
      <c r="AB150" s="4"/>
      <c r="AD150" s="144"/>
      <c r="AE150" s="2" t="s">
        <v>15</v>
      </c>
      <c r="AF150" s="2">
        <v>20.571100000000001</v>
      </c>
      <c r="AI150" s="4"/>
      <c r="AK150" s="144"/>
      <c r="AL150" s="2" t="s">
        <v>15</v>
      </c>
      <c r="AM150" s="2">
        <v>18.744399999999999</v>
      </c>
    </row>
    <row r="151" spans="3:40">
      <c r="O151" s="144"/>
      <c r="P151" s="2" t="s">
        <v>16</v>
      </c>
      <c r="Q151" s="2">
        <v>2.4340000000000002</v>
      </c>
      <c r="R151" s="3">
        <f>Q151</f>
        <v>2.4340000000000002</v>
      </c>
      <c r="U151" s="4"/>
      <c r="AB151" s="4"/>
      <c r="AD151" s="144"/>
      <c r="AE151" s="2" t="s">
        <v>16</v>
      </c>
      <c r="AF151" s="2">
        <v>5.6651999999999996</v>
      </c>
      <c r="AG151" s="3">
        <f>AF151</f>
        <v>5.6651999999999996</v>
      </c>
      <c r="AI151" s="4"/>
      <c r="AK151" s="144"/>
      <c r="AL151" s="2" t="s">
        <v>16</v>
      </c>
      <c r="AM151" s="2">
        <v>5.8807</v>
      </c>
      <c r="AN151" s="3">
        <f>AM151</f>
        <v>5.8807</v>
      </c>
    </row>
    <row r="152" spans="3:40">
      <c r="U152" s="4"/>
      <c r="AB152" s="4"/>
      <c r="AD152" s="144">
        <v>51</v>
      </c>
      <c r="AE152" s="2" t="s">
        <v>14</v>
      </c>
      <c r="AF152" s="2">
        <v>79.339799999999997</v>
      </c>
      <c r="AI152" s="4"/>
      <c r="AK152" s="144">
        <v>51</v>
      </c>
      <c r="AL152" s="2" t="s">
        <v>14</v>
      </c>
      <c r="AM152" s="2">
        <v>111.4241</v>
      </c>
    </row>
    <row r="153" spans="3:40">
      <c r="P153" s="10" t="s">
        <v>11</v>
      </c>
      <c r="Q153" s="10"/>
      <c r="R153" s="10">
        <f>AVERAGE(R4:R151)</f>
        <v>2.2480779999999991</v>
      </c>
      <c r="AB153" s="4"/>
      <c r="AD153" s="144"/>
      <c r="AE153" s="2" t="s">
        <v>15</v>
      </c>
      <c r="AF153" s="2">
        <v>21.427900000000001</v>
      </c>
      <c r="AI153" s="4"/>
      <c r="AK153" s="144"/>
      <c r="AL153" s="2" t="s">
        <v>15</v>
      </c>
      <c r="AM153" s="2">
        <v>15.2531</v>
      </c>
    </row>
    <row r="154" spans="3:40">
      <c r="P154" s="10" t="s">
        <v>26</v>
      </c>
      <c r="Q154" s="10"/>
      <c r="R154" s="11">
        <f>STDEV(R4:R151)/SQRT(50)</f>
        <v>0.13019659553184051</v>
      </c>
      <c r="AB154" s="4"/>
      <c r="AD154" s="144"/>
      <c r="AE154" s="2" t="s">
        <v>16</v>
      </c>
      <c r="AF154" s="2">
        <v>3.7025999999999999</v>
      </c>
      <c r="AG154" s="3">
        <f>AF154</f>
        <v>3.7025999999999999</v>
      </c>
      <c r="AI154" s="4"/>
      <c r="AK154" s="144"/>
      <c r="AL154" s="2" t="s">
        <v>16</v>
      </c>
      <c r="AM154" s="2">
        <v>7.3049999999999997</v>
      </c>
      <c r="AN154" s="3">
        <f>AM154</f>
        <v>7.3049999999999997</v>
      </c>
    </row>
    <row r="155" spans="3:40">
      <c r="AB155" s="4"/>
      <c r="AD155" s="144">
        <v>52</v>
      </c>
      <c r="AE155" s="2" t="s">
        <v>14</v>
      </c>
      <c r="AF155" s="2">
        <v>143.33840000000001</v>
      </c>
      <c r="AI155" s="4"/>
      <c r="AK155" s="144">
        <v>52</v>
      </c>
      <c r="AL155" s="2" t="s">
        <v>14</v>
      </c>
      <c r="AM155" s="2">
        <v>166.6953</v>
      </c>
    </row>
    <row r="156" spans="3:40">
      <c r="AB156" s="4"/>
      <c r="AD156" s="144"/>
      <c r="AE156" s="2" t="s">
        <v>15</v>
      </c>
      <c r="AF156" s="2">
        <v>47.307899999999997</v>
      </c>
      <c r="AI156" s="4"/>
      <c r="AK156" s="144"/>
      <c r="AL156" s="2" t="s">
        <v>15</v>
      </c>
      <c r="AM156" s="2">
        <v>35.182600000000001</v>
      </c>
    </row>
    <row r="157" spans="3:40">
      <c r="AB157" s="4"/>
      <c r="AD157" s="144"/>
      <c r="AE157" s="2" t="s">
        <v>16</v>
      </c>
      <c r="AF157" s="2">
        <v>3.0299</v>
      </c>
      <c r="AG157" s="3">
        <f>AF157</f>
        <v>3.0299</v>
      </c>
      <c r="AI157" s="4"/>
      <c r="AK157" s="144"/>
      <c r="AL157" s="2" t="s">
        <v>16</v>
      </c>
      <c r="AM157" s="2">
        <v>4.7380000000000004</v>
      </c>
      <c r="AN157" s="3">
        <f>AM157</f>
        <v>4.7380000000000004</v>
      </c>
    </row>
    <row r="158" spans="3:40" ht="16" customHeight="1">
      <c r="AB158" s="4"/>
      <c r="AD158" s="144">
        <v>53</v>
      </c>
      <c r="AE158" s="2" t="s">
        <v>14</v>
      </c>
      <c r="AF158" s="2">
        <v>132.9855</v>
      </c>
      <c r="AI158" s="4"/>
      <c r="AK158" s="144">
        <v>53</v>
      </c>
      <c r="AL158" s="2" t="s">
        <v>14</v>
      </c>
      <c r="AM158" s="2">
        <v>146.97710000000001</v>
      </c>
    </row>
    <row r="159" spans="3:40">
      <c r="AB159" s="4"/>
      <c r="AD159" s="144"/>
      <c r="AE159" s="2" t="s">
        <v>15</v>
      </c>
      <c r="AF159" s="2">
        <v>27.3094</v>
      </c>
      <c r="AI159" s="4"/>
      <c r="AK159" s="144"/>
      <c r="AL159" s="2" t="s">
        <v>15</v>
      </c>
      <c r="AM159" s="2">
        <v>26.823599999999999</v>
      </c>
    </row>
    <row r="160" spans="3:40" ht="16" customHeight="1">
      <c r="AB160" s="4"/>
      <c r="AD160" s="144"/>
      <c r="AE160" s="2" t="s">
        <v>16</v>
      </c>
      <c r="AF160" s="2">
        <v>4.8696000000000002</v>
      </c>
      <c r="AG160" s="3">
        <f>AF160</f>
        <v>4.8696000000000002</v>
      </c>
      <c r="AI160" s="4"/>
      <c r="AK160" s="144"/>
      <c r="AL160" s="2" t="s">
        <v>16</v>
      </c>
      <c r="AM160" s="2">
        <v>5.4794</v>
      </c>
      <c r="AN160" s="3">
        <f>AM160</f>
        <v>5.4794</v>
      </c>
    </row>
    <row r="161" spans="28:40">
      <c r="AB161" s="4"/>
      <c r="AD161" s="144">
        <v>54</v>
      </c>
      <c r="AE161" s="2" t="s">
        <v>14</v>
      </c>
      <c r="AF161" s="2">
        <v>130</v>
      </c>
      <c r="AI161" s="4"/>
      <c r="AK161" s="144">
        <v>54</v>
      </c>
      <c r="AL161" s="2" t="s">
        <v>14</v>
      </c>
      <c r="AM161" s="2">
        <v>82.427599999999998</v>
      </c>
    </row>
    <row r="162" spans="28:40" ht="16" customHeight="1">
      <c r="AB162" s="4"/>
      <c r="AD162" s="144"/>
      <c r="AE162" s="2" t="s">
        <v>15</v>
      </c>
      <c r="AF162" s="2">
        <v>31.265799999999999</v>
      </c>
      <c r="AI162" s="4"/>
      <c r="AK162" s="144"/>
      <c r="AL162" s="2" t="s">
        <v>15</v>
      </c>
      <c r="AM162" s="2">
        <v>12.1167</v>
      </c>
    </row>
    <row r="163" spans="28:40">
      <c r="AB163" s="4"/>
      <c r="AD163" s="144"/>
      <c r="AE163" s="2" t="s">
        <v>16</v>
      </c>
      <c r="AF163" s="2">
        <v>4.1578999999999997</v>
      </c>
      <c r="AG163" s="3">
        <f>AF163</f>
        <v>4.1578999999999997</v>
      </c>
      <c r="AI163" s="4"/>
      <c r="AK163" s="144"/>
      <c r="AL163" s="2" t="s">
        <v>16</v>
      </c>
      <c r="AM163" s="2">
        <v>6.8028000000000004</v>
      </c>
      <c r="AN163" s="3">
        <f>AM163</f>
        <v>6.8028000000000004</v>
      </c>
    </row>
    <row r="164" spans="28:40" ht="16" customHeight="1">
      <c r="AB164" s="4"/>
      <c r="AD164" s="144">
        <v>55</v>
      </c>
      <c r="AE164" s="2" t="s">
        <v>14</v>
      </c>
      <c r="AF164" s="2">
        <v>125.5582</v>
      </c>
      <c r="AI164" s="4"/>
      <c r="AK164" s="144">
        <v>55</v>
      </c>
      <c r="AL164" s="2" t="s">
        <v>14</v>
      </c>
      <c r="AM164" s="2">
        <v>55.976700000000001</v>
      </c>
    </row>
    <row r="165" spans="28:40">
      <c r="AB165" s="4"/>
      <c r="AD165" s="144"/>
      <c r="AE165" s="2" t="s">
        <v>15</v>
      </c>
      <c r="AF165" s="2">
        <v>3.7054999999999998</v>
      </c>
      <c r="AI165" s="4"/>
      <c r="AK165" s="144"/>
      <c r="AL165" s="2" t="s">
        <v>15</v>
      </c>
      <c r="AM165" s="2">
        <v>8.6425000000000001</v>
      </c>
    </row>
    <row r="166" spans="28:40" ht="16" customHeight="1">
      <c r="AB166" s="4"/>
      <c r="AD166" s="144"/>
      <c r="AE166" s="2" t="s">
        <v>16</v>
      </c>
      <c r="AF166" s="2">
        <v>33.884399999999999</v>
      </c>
      <c r="AG166" s="3">
        <f>AF166</f>
        <v>33.884399999999999</v>
      </c>
      <c r="AI166" s="4"/>
      <c r="AK166" s="144"/>
      <c r="AL166" s="2" t="s">
        <v>16</v>
      </c>
      <c r="AM166" s="2">
        <v>6.4768999999999997</v>
      </c>
      <c r="AN166" s="3">
        <f>AM166</f>
        <v>6.4768999999999997</v>
      </c>
    </row>
    <row r="167" spans="28:40">
      <c r="AB167" s="4"/>
      <c r="AD167" s="144">
        <v>56</v>
      </c>
      <c r="AE167" s="2" t="s">
        <v>14</v>
      </c>
      <c r="AF167" s="2">
        <v>137.14009999999999</v>
      </c>
      <c r="AI167" s="4"/>
      <c r="AK167" s="144">
        <v>56</v>
      </c>
      <c r="AL167" s="2" t="s">
        <v>14</v>
      </c>
      <c r="AM167" s="2">
        <v>82.394400000000005</v>
      </c>
    </row>
    <row r="168" spans="28:40" ht="16" customHeight="1">
      <c r="AB168" s="4"/>
      <c r="AD168" s="144"/>
      <c r="AE168" s="2" t="s">
        <v>15</v>
      </c>
      <c r="AF168" s="2">
        <v>38.152500000000003</v>
      </c>
      <c r="AI168" s="4"/>
      <c r="AK168" s="144"/>
      <c r="AL168" s="2" t="s">
        <v>15</v>
      </c>
      <c r="AM168" s="2">
        <v>10.323399999999999</v>
      </c>
    </row>
    <row r="169" spans="28:40">
      <c r="AB169" s="4"/>
      <c r="AD169" s="144"/>
      <c r="AE169" s="2" t="s">
        <v>16</v>
      </c>
      <c r="AF169" s="2">
        <v>3.5945</v>
      </c>
      <c r="AG169" s="3">
        <f>AF169</f>
        <v>3.5945</v>
      </c>
      <c r="AI169" s="4"/>
      <c r="AK169" s="144"/>
      <c r="AL169" s="2" t="s">
        <v>16</v>
      </c>
      <c r="AM169" s="2">
        <v>7.9813000000000001</v>
      </c>
      <c r="AN169" s="3">
        <f>AM169</f>
        <v>7.9813000000000001</v>
      </c>
    </row>
    <row r="170" spans="28:40" ht="16" customHeight="1">
      <c r="AB170" s="4"/>
      <c r="AD170" s="144">
        <v>57</v>
      </c>
      <c r="AE170" s="2" t="s">
        <v>14</v>
      </c>
      <c r="AF170" s="2">
        <v>128.18389999999999</v>
      </c>
      <c r="AI170" s="4"/>
      <c r="AK170" s="144">
        <v>57</v>
      </c>
      <c r="AL170" s="2" t="s">
        <v>14</v>
      </c>
      <c r="AM170" s="2">
        <v>75.3994</v>
      </c>
    </row>
    <row r="171" spans="28:40">
      <c r="AB171" s="4"/>
      <c r="AD171" s="144"/>
      <c r="AE171" s="2" t="s">
        <v>15</v>
      </c>
      <c r="AF171" s="2">
        <v>25.109200000000001</v>
      </c>
      <c r="AI171" s="4"/>
      <c r="AK171" s="144"/>
      <c r="AL171" s="2" t="s">
        <v>15</v>
      </c>
      <c r="AM171" s="2">
        <v>21.952999999999999</v>
      </c>
    </row>
    <row r="172" spans="28:40" ht="16" customHeight="1">
      <c r="AB172" s="4"/>
      <c r="AD172" s="144"/>
      <c r="AE172" s="2" t="s">
        <v>16</v>
      </c>
      <c r="AF172" s="2">
        <v>5.1051000000000002</v>
      </c>
      <c r="AG172" s="3">
        <f>AF172</f>
        <v>5.1051000000000002</v>
      </c>
      <c r="AI172" s="4"/>
      <c r="AK172" s="144"/>
      <c r="AL172" s="2" t="s">
        <v>16</v>
      </c>
      <c r="AM172" s="2">
        <v>3.4346000000000001</v>
      </c>
      <c r="AN172" s="3">
        <f>AM172</f>
        <v>3.4346000000000001</v>
      </c>
    </row>
    <row r="173" spans="28:40">
      <c r="AB173" s="4"/>
      <c r="AD173" s="144">
        <v>58</v>
      </c>
      <c r="AE173" s="2" t="s">
        <v>14</v>
      </c>
      <c r="AF173" s="2">
        <v>109.2367</v>
      </c>
      <c r="AI173" s="4"/>
      <c r="AK173" s="144">
        <v>58</v>
      </c>
      <c r="AL173" s="2" t="s">
        <v>14</v>
      </c>
      <c r="AM173" s="2">
        <v>97.792400000000001</v>
      </c>
    </row>
    <row r="174" spans="28:40" ht="16" customHeight="1">
      <c r="AB174" s="4"/>
      <c r="AD174" s="144"/>
      <c r="AE174" s="2" t="s">
        <v>15</v>
      </c>
      <c r="AF174" s="2">
        <v>18.9969</v>
      </c>
      <c r="AI174" s="4"/>
      <c r="AK174" s="144"/>
      <c r="AL174" s="2" t="s">
        <v>15</v>
      </c>
      <c r="AM174" s="2">
        <v>29.182099999999998</v>
      </c>
    </row>
    <row r="175" spans="28:40">
      <c r="AB175" s="4"/>
      <c r="AD175" s="144"/>
      <c r="AE175" s="2" t="s">
        <v>16</v>
      </c>
      <c r="AF175" s="2">
        <v>5.7502000000000004</v>
      </c>
      <c r="AG175" s="3">
        <f>AF175</f>
        <v>5.7502000000000004</v>
      </c>
      <c r="AI175" s="4"/>
      <c r="AK175" s="144"/>
      <c r="AL175" s="2" t="s">
        <v>16</v>
      </c>
      <c r="AM175" s="2">
        <v>3.3511000000000002</v>
      </c>
      <c r="AN175" s="3">
        <f>AM175</f>
        <v>3.3511000000000002</v>
      </c>
    </row>
    <row r="176" spans="28:40" ht="16" customHeight="1">
      <c r="AB176" s="4"/>
      <c r="AD176" s="144">
        <v>59</v>
      </c>
      <c r="AE176" s="2" t="s">
        <v>14</v>
      </c>
      <c r="AF176" s="2">
        <v>34.7301</v>
      </c>
      <c r="AI176" s="4"/>
      <c r="AK176" s="144">
        <v>59</v>
      </c>
      <c r="AL176" s="2" t="s">
        <v>14</v>
      </c>
      <c r="AM176" s="2">
        <v>76.319400000000002</v>
      </c>
    </row>
    <row r="177" spans="28:40">
      <c r="AB177" s="4"/>
      <c r="AD177" s="144"/>
      <c r="AE177" s="2" t="s">
        <v>15</v>
      </c>
      <c r="AF177" s="2">
        <v>7.0148999999999999</v>
      </c>
      <c r="AI177" s="4"/>
      <c r="AK177" s="144"/>
      <c r="AL177" s="2" t="s">
        <v>15</v>
      </c>
      <c r="AM177" s="2">
        <v>13.8384</v>
      </c>
    </row>
    <row r="178" spans="28:40" ht="16" customHeight="1">
      <c r="AB178" s="4"/>
      <c r="AD178" s="144"/>
      <c r="AE178" s="2" t="s">
        <v>16</v>
      </c>
      <c r="AF178" s="2">
        <v>4.9508999999999999</v>
      </c>
      <c r="AG178" s="3">
        <f>AF178</f>
        <v>4.9508999999999999</v>
      </c>
      <c r="AI178" s="4"/>
      <c r="AK178" s="144"/>
      <c r="AL178" s="2" t="s">
        <v>16</v>
      </c>
      <c r="AM178" s="2">
        <v>5.5149999999999997</v>
      </c>
      <c r="AN178" s="3">
        <f>AM178</f>
        <v>5.5149999999999997</v>
      </c>
    </row>
    <row r="179" spans="28:40">
      <c r="AB179" s="4"/>
      <c r="AD179" s="144">
        <v>60</v>
      </c>
      <c r="AE179" s="2" t="s">
        <v>14</v>
      </c>
      <c r="AF179" s="2">
        <v>88.319400000000002</v>
      </c>
      <c r="AI179" s="4"/>
      <c r="AK179" s="144">
        <v>60</v>
      </c>
      <c r="AL179" s="2" t="s">
        <v>14</v>
      </c>
      <c r="AM179" s="2">
        <v>128.12889999999999</v>
      </c>
    </row>
    <row r="180" spans="28:40" ht="16" customHeight="1">
      <c r="AB180" s="4"/>
      <c r="AD180" s="144"/>
      <c r="AE180" s="2" t="s">
        <v>15</v>
      </c>
      <c r="AF180" s="2">
        <v>14.460800000000001</v>
      </c>
      <c r="AI180" s="4"/>
      <c r="AK180" s="144"/>
      <c r="AL180" s="2" t="s">
        <v>15</v>
      </c>
      <c r="AM180" s="2">
        <v>15.998900000000001</v>
      </c>
    </row>
    <row r="181" spans="28:40">
      <c r="AB181" s="4"/>
      <c r="AD181" s="144"/>
      <c r="AE181" s="2" t="s">
        <v>16</v>
      </c>
      <c r="AF181" s="2">
        <v>6.1074999999999999</v>
      </c>
      <c r="AG181" s="3">
        <f>AF181</f>
        <v>6.1074999999999999</v>
      </c>
      <c r="AI181" s="4"/>
      <c r="AK181" s="144"/>
      <c r="AL181" s="2" t="s">
        <v>16</v>
      </c>
      <c r="AM181" s="2">
        <v>8.0085999999999995</v>
      </c>
      <c r="AN181" s="3">
        <f>AM181</f>
        <v>8.0085999999999995</v>
      </c>
    </row>
    <row r="182" spans="28:40" ht="16" customHeight="1">
      <c r="AB182" s="4"/>
      <c r="AD182" s="144">
        <v>61</v>
      </c>
      <c r="AE182" s="2" t="s">
        <v>14</v>
      </c>
      <c r="AF182" s="2">
        <v>146.18729999999999</v>
      </c>
      <c r="AI182" s="4"/>
    </row>
    <row r="183" spans="28:40">
      <c r="AB183" s="4"/>
      <c r="AD183" s="144"/>
      <c r="AE183" s="2" t="s">
        <v>15</v>
      </c>
      <c r="AF183" s="2">
        <v>25.003599999999999</v>
      </c>
      <c r="AL183" s="10" t="s">
        <v>11</v>
      </c>
      <c r="AM183" s="10"/>
      <c r="AN183" s="10">
        <f>AVERAGE(AN4:AN181)</f>
        <v>4.6472033333333336</v>
      </c>
    </row>
    <row r="184" spans="28:40" ht="16" customHeight="1">
      <c r="AB184" s="4"/>
      <c r="AD184" s="144"/>
      <c r="AE184" s="2" t="s">
        <v>16</v>
      </c>
      <c r="AF184" s="2">
        <v>5.8465999999999996</v>
      </c>
      <c r="AG184" s="3">
        <f>AF184</f>
        <v>5.8465999999999996</v>
      </c>
      <c r="AL184" s="10" t="s">
        <v>26</v>
      </c>
      <c r="AM184" s="10"/>
      <c r="AN184" s="11">
        <f>STDEV(AN4:AN181)/SQRT(60)</f>
        <v>0.22584735550480123</v>
      </c>
    </row>
    <row r="185" spans="28:40">
      <c r="AB185" s="4"/>
      <c r="AD185" s="144">
        <v>62</v>
      </c>
      <c r="AE185" s="2" t="s">
        <v>14</v>
      </c>
      <c r="AF185" s="2">
        <v>161.64850000000001</v>
      </c>
    </row>
    <row r="186" spans="28:40" ht="16" customHeight="1">
      <c r="AB186" s="4"/>
      <c r="AD186" s="144"/>
      <c r="AE186" s="2" t="s">
        <v>15</v>
      </c>
      <c r="AF186" s="2">
        <v>30.508700000000001</v>
      </c>
    </row>
    <row r="187" spans="28:40">
      <c r="AB187" s="4"/>
      <c r="AD187" s="144"/>
      <c r="AE187" s="2" t="s">
        <v>16</v>
      </c>
      <c r="AF187" s="2">
        <v>5.2984</v>
      </c>
      <c r="AG187" s="3">
        <f>AF187</f>
        <v>5.2984</v>
      </c>
    </row>
    <row r="188" spans="28:40" ht="16" customHeight="1">
      <c r="AB188" s="4"/>
    </row>
    <row r="189" spans="28:40">
      <c r="AE189" s="10" t="s">
        <v>11</v>
      </c>
      <c r="AF189" s="10"/>
      <c r="AG189" s="10">
        <f>AVERAGE(AG2:AG187)</f>
        <v>5.5156032258064522</v>
      </c>
    </row>
    <row r="190" spans="28:40" ht="16" customHeight="1">
      <c r="AE190" s="10" t="s">
        <v>26</v>
      </c>
      <c r="AF190" s="10"/>
      <c r="AG190" s="11">
        <f>STDEV(AG4:AG187)/SQRT(62)</f>
        <v>0.49829473340358083</v>
      </c>
    </row>
    <row r="192" spans="28:40" ht="16" customHeight="1"/>
    <row r="196" spans="33:33">
      <c r="AG196" s="3"/>
    </row>
    <row r="199" spans="33:33">
      <c r="AG199" s="3"/>
    </row>
    <row r="202" spans="33:33">
      <c r="AG202" s="3"/>
    </row>
    <row r="205" spans="33:33">
      <c r="AG205" s="3"/>
    </row>
    <row r="208" spans="33:33">
      <c r="AG208" s="3"/>
    </row>
    <row r="211" spans="33:33">
      <c r="AG211" s="3"/>
    </row>
    <row r="214" spans="33:33">
      <c r="AG214" s="3"/>
    </row>
    <row r="217" spans="33:33">
      <c r="AG217" s="3"/>
    </row>
    <row r="220" spans="33:33">
      <c r="AG220" s="3"/>
    </row>
    <row r="223" spans="33:33">
      <c r="AG223" s="3"/>
    </row>
    <row r="226" spans="33:33">
      <c r="AG226" s="3"/>
    </row>
    <row r="229" spans="33:33">
      <c r="AG229" s="3"/>
    </row>
    <row r="232" spans="33:33">
      <c r="AG232" s="3"/>
    </row>
    <row r="235" spans="33:33">
      <c r="AG235" s="3"/>
    </row>
    <row r="238" spans="33:33">
      <c r="AG238" s="3"/>
    </row>
    <row r="241" spans="33:33">
      <c r="AG241" s="3"/>
    </row>
  </sheetData>
  <mergeCells count="304">
    <mergeCell ref="C113:C115"/>
    <mergeCell ref="C116:C118"/>
    <mergeCell ref="B2:B5"/>
    <mergeCell ref="C86:C88"/>
    <mergeCell ref="C89:C91"/>
    <mergeCell ref="C92:C94"/>
    <mergeCell ref="C95:C97"/>
    <mergeCell ref="C98:C100"/>
    <mergeCell ref="C101:C103"/>
    <mergeCell ref="C68:C70"/>
    <mergeCell ref="C71:C73"/>
    <mergeCell ref="C74:C76"/>
    <mergeCell ref="C77:C79"/>
    <mergeCell ref="C80:C82"/>
    <mergeCell ref="C83:C85"/>
    <mergeCell ref="C50:C52"/>
    <mergeCell ref="C53:C55"/>
    <mergeCell ref="C56:C58"/>
    <mergeCell ref="C59:C61"/>
    <mergeCell ref="C62:C64"/>
    <mergeCell ref="C65:C67"/>
    <mergeCell ref="C32:C34"/>
    <mergeCell ref="C107:C109"/>
    <mergeCell ref="C110:C112"/>
    <mergeCell ref="H2:H5"/>
    <mergeCell ref="I2:I4"/>
    <mergeCell ref="I5:I7"/>
    <mergeCell ref="I8:I10"/>
    <mergeCell ref="I11:I13"/>
    <mergeCell ref="I14:I16"/>
    <mergeCell ref="C104:C106"/>
    <mergeCell ref="C2:C4"/>
    <mergeCell ref="C5:C7"/>
    <mergeCell ref="C8:C10"/>
    <mergeCell ref="C11:C13"/>
    <mergeCell ref="I35:I37"/>
    <mergeCell ref="I38:I40"/>
    <mergeCell ref="I41:I43"/>
    <mergeCell ref="I44:I46"/>
    <mergeCell ref="I47:I49"/>
    <mergeCell ref="I50:I52"/>
    <mergeCell ref="I17:I19"/>
    <mergeCell ref="I20:I22"/>
    <mergeCell ref="I23:I25"/>
    <mergeCell ref="I26:I28"/>
    <mergeCell ref="I29:I31"/>
    <mergeCell ref="I32:I34"/>
    <mergeCell ref="I71:I73"/>
    <mergeCell ref="C41:C43"/>
    <mergeCell ref="C44:C46"/>
    <mergeCell ref="C47:C49"/>
    <mergeCell ref="C14:C16"/>
    <mergeCell ref="C17:C19"/>
    <mergeCell ref="C20:C22"/>
    <mergeCell ref="C23:C25"/>
    <mergeCell ref="C26:C28"/>
    <mergeCell ref="C29:C31"/>
    <mergeCell ref="C35:C37"/>
    <mergeCell ref="C38:C40"/>
    <mergeCell ref="I74:I76"/>
    <mergeCell ref="I77:I79"/>
    <mergeCell ref="I80:I82"/>
    <mergeCell ref="I83:I85"/>
    <mergeCell ref="I86:I88"/>
    <mergeCell ref="I53:I55"/>
    <mergeCell ref="I56:I58"/>
    <mergeCell ref="I59:I61"/>
    <mergeCell ref="I62:I64"/>
    <mergeCell ref="I65:I67"/>
    <mergeCell ref="I68:I70"/>
    <mergeCell ref="I107:I109"/>
    <mergeCell ref="I110:I112"/>
    <mergeCell ref="I113:I115"/>
    <mergeCell ref="I116:I118"/>
    <mergeCell ref="I119:I121"/>
    <mergeCell ref="I122:I124"/>
    <mergeCell ref="I89:I91"/>
    <mergeCell ref="I92:I94"/>
    <mergeCell ref="I95:I97"/>
    <mergeCell ref="I98:I100"/>
    <mergeCell ref="I101:I103"/>
    <mergeCell ref="I104:I106"/>
    <mergeCell ref="O26:O28"/>
    <mergeCell ref="O29:O31"/>
    <mergeCell ref="O32:O34"/>
    <mergeCell ref="O35:O37"/>
    <mergeCell ref="O38:O40"/>
    <mergeCell ref="O41:O43"/>
    <mergeCell ref="N2:N5"/>
    <mergeCell ref="O2:O4"/>
    <mergeCell ref="O5:O7"/>
    <mergeCell ref="O8:O10"/>
    <mergeCell ref="O11:O13"/>
    <mergeCell ref="O14:O16"/>
    <mergeCell ref="O17:O19"/>
    <mergeCell ref="O20:O22"/>
    <mergeCell ref="O23:O25"/>
    <mergeCell ref="O71:O73"/>
    <mergeCell ref="O74:O76"/>
    <mergeCell ref="O77:O79"/>
    <mergeCell ref="O44:O46"/>
    <mergeCell ref="O47:O49"/>
    <mergeCell ref="O50:O52"/>
    <mergeCell ref="O53:O55"/>
    <mergeCell ref="O56:O58"/>
    <mergeCell ref="O59:O61"/>
    <mergeCell ref="O143:O145"/>
    <mergeCell ref="O146:O148"/>
    <mergeCell ref="O149:O151"/>
    <mergeCell ref="O116:O118"/>
    <mergeCell ref="O119:O121"/>
    <mergeCell ref="O122:O124"/>
    <mergeCell ref="O125:O127"/>
    <mergeCell ref="O128:O130"/>
    <mergeCell ref="O131:O133"/>
    <mergeCell ref="V2:V5"/>
    <mergeCell ref="W2:W4"/>
    <mergeCell ref="W5:W7"/>
    <mergeCell ref="W8:W10"/>
    <mergeCell ref="W11:W13"/>
    <mergeCell ref="W14:W16"/>
    <mergeCell ref="O134:O136"/>
    <mergeCell ref="O137:O139"/>
    <mergeCell ref="O140:O142"/>
    <mergeCell ref="O98:O100"/>
    <mergeCell ref="O101:O103"/>
    <mergeCell ref="O104:O106"/>
    <mergeCell ref="O107:O109"/>
    <mergeCell ref="O110:O112"/>
    <mergeCell ref="O113:O115"/>
    <mergeCell ref="O80:O82"/>
    <mergeCell ref="O83:O85"/>
    <mergeCell ref="O86:O88"/>
    <mergeCell ref="O89:O91"/>
    <mergeCell ref="O92:O94"/>
    <mergeCell ref="O95:O97"/>
    <mergeCell ref="O62:O64"/>
    <mergeCell ref="O65:O67"/>
    <mergeCell ref="O68:O70"/>
    <mergeCell ref="W35:W37"/>
    <mergeCell ref="W38:W40"/>
    <mergeCell ref="W41:W43"/>
    <mergeCell ref="W44:W46"/>
    <mergeCell ref="W47:W49"/>
    <mergeCell ref="W50:W52"/>
    <mergeCell ref="W17:W19"/>
    <mergeCell ref="W20:W22"/>
    <mergeCell ref="W23:W25"/>
    <mergeCell ref="W26:W28"/>
    <mergeCell ref="W29:W31"/>
    <mergeCell ref="W32:W34"/>
    <mergeCell ref="W71:W73"/>
    <mergeCell ref="W74:W76"/>
    <mergeCell ref="W77:W79"/>
    <mergeCell ref="W80:W82"/>
    <mergeCell ref="W83:W85"/>
    <mergeCell ref="W86:W88"/>
    <mergeCell ref="W53:W55"/>
    <mergeCell ref="W56:W58"/>
    <mergeCell ref="W59:W61"/>
    <mergeCell ref="W62:W64"/>
    <mergeCell ref="W65:W67"/>
    <mergeCell ref="W68:W70"/>
    <mergeCell ref="W107:W109"/>
    <mergeCell ref="W110:W112"/>
    <mergeCell ref="W113:W115"/>
    <mergeCell ref="W116:W118"/>
    <mergeCell ref="W119:W121"/>
    <mergeCell ref="W89:W91"/>
    <mergeCell ref="W92:W94"/>
    <mergeCell ref="W95:W97"/>
    <mergeCell ref="W98:W100"/>
    <mergeCell ref="W101:W103"/>
    <mergeCell ref="W104:W106"/>
    <mergeCell ref="AC2:AC5"/>
    <mergeCell ref="AD2:AD4"/>
    <mergeCell ref="AD5:AD7"/>
    <mergeCell ref="AD8:AD10"/>
    <mergeCell ref="AD11:AD13"/>
    <mergeCell ref="AD14:AD16"/>
    <mergeCell ref="AD17:AD19"/>
    <mergeCell ref="AD20:AD22"/>
    <mergeCell ref="AD23:AD25"/>
    <mergeCell ref="AD44:AD46"/>
    <mergeCell ref="AD47:AD49"/>
    <mergeCell ref="AD50:AD52"/>
    <mergeCell ref="AD53:AD55"/>
    <mergeCell ref="AD56:AD58"/>
    <mergeCell ref="AD59:AD61"/>
    <mergeCell ref="AD26:AD28"/>
    <mergeCell ref="AD29:AD31"/>
    <mergeCell ref="AD32:AD34"/>
    <mergeCell ref="AD35:AD37"/>
    <mergeCell ref="AD38:AD40"/>
    <mergeCell ref="AD41:AD43"/>
    <mergeCell ref="AD80:AD82"/>
    <mergeCell ref="AD83:AD85"/>
    <mergeCell ref="AD86:AD88"/>
    <mergeCell ref="AD89:AD91"/>
    <mergeCell ref="AD92:AD94"/>
    <mergeCell ref="AD95:AD97"/>
    <mergeCell ref="AD62:AD64"/>
    <mergeCell ref="AD65:AD67"/>
    <mergeCell ref="AD68:AD70"/>
    <mergeCell ref="AD71:AD73"/>
    <mergeCell ref="AD74:AD76"/>
    <mergeCell ref="AD77:AD79"/>
    <mergeCell ref="AD179:AD181"/>
    <mergeCell ref="AD182:AD184"/>
    <mergeCell ref="AD185:AD187"/>
    <mergeCell ref="AD152:AD154"/>
    <mergeCell ref="AD155:AD157"/>
    <mergeCell ref="AD158:AD160"/>
    <mergeCell ref="AD161:AD163"/>
    <mergeCell ref="AD164:AD166"/>
    <mergeCell ref="AD167:AD169"/>
    <mergeCell ref="AD170:AD172"/>
    <mergeCell ref="AD173:AD175"/>
    <mergeCell ref="AD176:AD178"/>
    <mergeCell ref="AD116:AD118"/>
    <mergeCell ref="AD119:AD121"/>
    <mergeCell ref="AD122:AD124"/>
    <mergeCell ref="AD125:AD127"/>
    <mergeCell ref="AD128:AD130"/>
    <mergeCell ref="AD131:AD133"/>
    <mergeCell ref="AD98:AD100"/>
    <mergeCell ref="AD101:AD103"/>
    <mergeCell ref="AD104:AD106"/>
    <mergeCell ref="AD107:AD109"/>
    <mergeCell ref="AD110:AD112"/>
    <mergeCell ref="AD113:AD115"/>
    <mergeCell ref="AD134:AD136"/>
    <mergeCell ref="AD137:AD139"/>
    <mergeCell ref="AD140:AD142"/>
    <mergeCell ref="AD143:AD145"/>
    <mergeCell ref="AD146:AD148"/>
    <mergeCell ref="AD149:AD151"/>
    <mergeCell ref="AK17:AK19"/>
    <mergeCell ref="AK20:AK22"/>
    <mergeCell ref="AK23:AK25"/>
    <mergeCell ref="AK26:AK28"/>
    <mergeCell ref="AK29:AK31"/>
    <mergeCell ref="AK32:AK34"/>
    <mergeCell ref="AK62:AK64"/>
    <mergeCell ref="AK65:AK67"/>
    <mergeCell ref="AK68:AK70"/>
    <mergeCell ref="AK89:AK91"/>
    <mergeCell ref="AK92:AK94"/>
    <mergeCell ref="AK95:AK97"/>
    <mergeCell ref="AK98:AK100"/>
    <mergeCell ref="AK101:AK103"/>
    <mergeCell ref="AK104:AK106"/>
    <mergeCell ref="AK71:AK73"/>
    <mergeCell ref="AK74:AK76"/>
    <mergeCell ref="AK77:AK79"/>
    <mergeCell ref="AJ2:AJ5"/>
    <mergeCell ref="AK2:AK4"/>
    <mergeCell ref="AK5:AK7"/>
    <mergeCell ref="AK8:AK10"/>
    <mergeCell ref="AK11:AK13"/>
    <mergeCell ref="AK14:AK16"/>
    <mergeCell ref="AK53:AK55"/>
    <mergeCell ref="AK56:AK58"/>
    <mergeCell ref="AK59:AK61"/>
    <mergeCell ref="AK35:AK37"/>
    <mergeCell ref="AK38:AK40"/>
    <mergeCell ref="AK41:AK43"/>
    <mergeCell ref="AK44:AK46"/>
    <mergeCell ref="AK47:AK49"/>
    <mergeCell ref="AK50:AK52"/>
    <mergeCell ref="AK86:AK88"/>
    <mergeCell ref="AK134:AK136"/>
    <mergeCell ref="AK137:AK139"/>
    <mergeCell ref="AK140:AK142"/>
    <mergeCell ref="AK107:AK109"/>
    <mergeCell ref="AK110:AK112"/>
    <mergeCell ref="AK113:AK115"/>
    <mergeCell ref="AK116:AK118"/>
    <mergeCell ref="AK119:AK121"/>
    <mergeCell ref="AK122:AK124"/>
    <mergeCell ref="D1:E1"/>
    <mergeCell ref="J1:K1"/>
    <mergeCell ref="P1:Q1"/>
    <mergeCell ref="X1:Y1"/>
    <mergeCell ref="AE1:AF1"/>
    <mergeCell ref="AL1:AM1"/>
    <mergeCell ref="AK179:AK181"/>
    <mergeCell ref="AK161:AK163"/>
    <mergeCell ref="AK164:AK166"/>
    <mergeCell ref="AK167:AK169"/>
    <mergeCell ref="AK170:AK172"/>
    <mergeCell ref="AK173:AK175"/>
    <mergeCell ref="AK176:AK178"/>
    <mergeCell ref="AK143:AK145"/>
    <mergeCell ref="AK146:AK148"/>
    <mergeCell ref="AK149:AK151"/>
    <mergeCell ref="AK152:AK154"/>
    <mergeCell ref="AK155:AK157"/>
    <mergeCell ref="AK158:AK160"/>
    <mergeCell ref="AK125:AK127"/>
    <mergeCell ref="AK128:AK130"/>
    <mergeCell ref="AK131:AK133"/>
    <mergeCell ref="AK80:AK82"/>
    <mergeCell ref="AK83:AK8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3FDCE-31DE-454F-9BBB-C2BA6A35E04C}">
  <dimension ref="B1:X56"/>
  <sheetViews>
    <sheetView workbookViewId="0">
      <selection activeCell="C49" sqref="C49:J49"/>
    </sheetView>
  </sheetViews>
  <sheetFormatPr baseColWidth="10" defaultRowHeight="16"/>
  <sheetData>
    <row r="1" spans="5:11" ht="17" thickBot="1"/>
    <row r="2" spans="5:11">
      <c r="E2" s="56" t="s">
        <v>34</v>
      </c>
      <c r="F2" s="15"/>
      <c r="G2" s="15"/>
      <c r="H2" s="15"/>
      <c r="I2" s="15"/>
      <c r="J2" s="15"/>
      <c r="K2" s="16"/>
    </row>
    <row r="3" spans="5:11">
      <c r="E3" s="17"/>
      <c r="F3" s="18"/>
      <c r="G3" s="18"/>
      <c r="H3" s="18"/>
      <c r="I3" s="18"/>
      <c r="J3" s="18"/>
      <c r="K3" s="1"/>
    </row>
    <row r="4" spans="5:11">
      <c r="E4" s="17"/>
      <c r="F4" s="18"/>
      <c r="G4" s="18"/>
      <c r="H4" s="18"/>
      <c r="I4" s="18"/>
      <c r="J4" s="18"/>
      <c r="K4" s="1"/>
    </row>
    <row r="5" spans="5:11">
      <c r="E5" s="17"/>
      <c r="F5" s="18"/>
      <c r="G5" s="18"/>
      <c r="H5" s="18"/>
      <c r="I5" s="18"/>
      <c r="J5" s="18"/>
      <c r="K5" s="1"/>
    </row>
    <row r="6" spans="5:11">
      <c r="E6" s="17"/>
      <c r="F6" s="18"/>
      <c r="G6" s="18"/>
      <c r="H6" s="18"/>
      <c r="I6" s="18"/>
      <c r="J6" s="18"/>
      <c r="K6" s="1"/>
    </row>
    <row r="7" spans="5:11">
      <c r="E7" s="17"/>
      <c r="F7" s="18"/>
      <c r="G7" s="18"/>
      <c r="H7" s="18"/>
      <c r="I7" s="18"/>
      <c r="J7" s="18"/>
      <c r="K7" s="1"/>
    </row>
    <row r="8" spans="5:11">
      <c r="E8" s="17"/>
      <c r="F8" s="18"/>
      <c r="G8" s="18"/>
      <c r="H8" s="18"/>
      <c r="I8" s="18"/>
      <c r="J8" s="18"/>
      <c r="K8" s="1"/>
    </row>
    <row r="9" spans="5:11">
      <c r="E9" s="17"/>
      <c r="F9" s="18"/>
      <c r="G9" s="18"/>
      <c r="H9" s="18"/>
      <c r="I9" s="18"/>
      <c r="J9" s="18"/>
      <c r="K9" s="1"/>
    </row>
    <row r="10" spans="5:11">
      <c r="E10" s="17"/>
      <c r="F10" s="18"/>
      <c r="G10" s="18"/>
      <c r="H10" s="18"/>
      <c r="I10" s="18"/>
      <c r="J10" s="18"/>
      <c r="K10" s="1"/>
    </row>
    <row r="11" spans="5:11">
      <c r="E11" s="17"/>
      <c r="F11" s="18"/>
      <c r="G11" s="18"/>
      <c r="H11" s="18"/>
      <c r="I11" s="18"/>
      <c r="J11" s="18"/>
      <c r="K11" s="1"/>
    </row>
    <row r="12" spans="5:11">
      <c r="E12" s="17"/>
      <c r="F12" s="18"/>
      <c r="G12" s="18"/>
      <c r="H12" s="18"/>
      <c r="I12" s="18"/>
      <c r="J12" s="18"/>
      <c r="K12" s="1"/>
    </row>
    <row r="13" spans="5:11">
      <c r="E13" s="17"/>
      <c r="F13" s="18"/>
      <c r="G13" s="18"/>
      <c r="H13" s="18"/>
      <c r="I13" s="18"/>
      <c r="J13" s="18"/>
      <c r="K13" s="1"/>
    </row>
    <row r="14" spans="5:11">
      <c r="E14" s="17"/>
      <c r="F14" s="18"/>
      <c r="G14" s="18"/>
      <c r="H14" s="18"/>
      <c r="I14" s="18"/>
      <c r="J14" s="18"/>
      <c r="K14" s="1"/>
    </row>
    <row r="15" spans="5:11">
      <c r="E15" s="17"/>
      <c r="F15" s="18"/>
      <c r="G15" s="18"/>
      <c r="H15" s="18"/>
      <c r="I15" s="18"/>
      <c r="J15" s="18"/>
      <c r="K15" s="1"/>
    </row>
    <row r="16" spans="5:11" ht="17" thickBot="1">
      <c r="E16" s="19"/>
      <c r="F16" s="20"/>
      <c r="G16" s="20"/>
      <c r="H16" s="20"/>
      <c r="I16" s="20"/>
      <c r="J16" s="20"/>
      <c r="K16" s="21"/>
    </row>
    <row r="19" spans="2:24">
      <c r="B19" s="88"/>
      <c r="C19" s="88"/>
      <c r="D19" s="150" t="s">
        <v>216</v>
      </c>
      <c r="E19" s="150" t="s">
        <v>217</v>
      </c>
      <c r="F19" s="150" t="s">
        <v>218</v>
      </c>
      <c r="I19" s="88"/>
      <c r="J19" s="150" t="s">
        <v>216</v>
      </c>
      <c r="K19" s="150" t="s">
        <v>217</v>
      </c>
      <c r="L19" s="150" t="s">
        <v>218</v>
      </c>
      <c r="O19" s="88"/>
      <c r="P19" s="150" t="s">
        <v>216</v>
      </c>
      <c r="Q19" s="150" t="s">
        <v>217</v>
      </c>
      <c r="R19" s="150" t="s">
        <v>218</v>
      </c>
      <c r="U19" s="88"/>
      <c r="V19" s="150" t="s">
        <v>216</v>
      </c>
      <c r="W19" s="150" t="s">
        <v>217</v>
      </c>
      <c r="X19" s="150" t="s">
        <v>218</v>
      </c>
    </row>
    <row r="20" spans="2:24" ht="16" customHeight="1">
      <c r="D20" s="150"/>
      <c r="E20" s="150"/>
      <c r="F20" s="150"/>
      <c r="J20" s="150"/>
      <c r="K20" s="150"/>
      <c r="L20" s="150"/>
      <c r="P20" s="150"/>
      <c r="Q20" s="150"/>
      <c r="R20" s="150"/>
      <c r="V20" s="150"/>
      <c r="W20" s="150"/>
      <c r="X20" s="150"/>
    </row>
    <row r="21" spans="2:24">
      <c r="B21" s="88"/>
      <c r="C21" s="89" t="s">
        <v>219</v>
      </c>
      <c r="D21" s="150"/>
      <c r="E21" s="150"/>
      <c r="F21" s="150"/>
      <c r="I21" s="89" t="s">
        <v>219</v>
      </c>
      <c r="J21" s="150"/>
      <c r="K21" s="150"/>
      <c r="L21" s="150"/>
      <c r="O21" s="89" t="s">
        <v>219</v>
      </c>
      <c r="P21" s="150"/>
      <c r="Q21" s="150"/>
      <c r="R21" s="150"/>
      <c r="U21" s="89" t="s">
        <v>219</v>
      </c>
      <c r="V21" s="150"/>
      <c r="W21" s="150"/>
      <c r="X21" s="150"/>
    </row>
    <row r="22" spans="2:24">
      <c r="B22" s="147" t="s">
        <v>220</v>
      </c>
      <c r="C22" s="89">
        <v>1</v>
      </c>
      <c r="D22" s="89">
        <v>2</v>
      </c>
      <c r="E22" s="89">
        <v>0</v>
      </c>
      <c r="F22" s="89">
        <f>D22-E22</f>
        <v>2</v>
      </c>
      <c r="H22" s="147" t="s">
        <v>221</v>
      </c>
      <c r="I22" s="89">
        <v>1</v>
      </c>
      <c r="J22" s="89">
        <v>4</v>
      </c>
      <c r="K22" s="89">
        <v>1</v>
      </c>
      <c r="L22" s="89">
        <f>J22-K22</f>
        <v>3</v>
      </c>
      <c r="N22" s="147" t="s">
        <v>222</v>
      </c>
      <c r="O22" s="89">
        <v>1</v>
      </c>
      <c r="P22" s="89">
        <v>2</v>
      </c>
      <c r="Q22" s="89">
        <v>2</v>
      </c>
      <c r="R22" s="89">
        <f t="shared" ref="R22:R37" si="0">P22-Q22</f>
        <v>0</v>
      </c>
      <c r="T22" s="147" t="s">
        <v>223</v>
      </c>
      <c r="U22" s="89">
        <v>1</v>
      </c>
      <c r="V22" s="89">
        <v>3</v>
      </c>
      <c r="W22" s="89">
        <v>3</v>
      </c>
      <c r="X22" s="89">
        <f t="shared" ref="X22:X36" si="1">V22-W22</f>
        <v>0</v>
      </c>
    </row>
    <row r="23" spans="2:24">
      <c r="B23" s="147"/>
      <c r="C23" s="89">
        <v>2</v>
      </c>
      <c r="D23" s="89">
        <v>1</v>
      </c>
      <c r="E23" s="89">
        <v>0</v>
      </c>
      <c r="F23" s="89">
        <f t="shared" ref="F23:F27" si="2">D23-E23</f>
        <v>1</v>
      </c>
      <c r="H23" s="147"/>
      <c r="I23" s="89">
        <v>2</v>
      </c>
      <c r="J23" s="89">
        <v>2</v>
      </c>
      <c r="K23" s="89">
        <v>0</v>
      </c>
      <c r="L23" s="89">
        <f t="shared" ref="L23:L26" si="3">J23-K23</f>
        <v>2</v>
      </c>
      <c r="N23" s="147"/>
      <c r="O23" s="89">
        <v>2</v>
      </c>
      <c r="P23" s="89">
        <v>3</v>
      </c>
      <c r="Q23" s="89">
        <v>3</v>
      </c>
      <c r="R23" s="89">
        <f t="shared" si="0"/>
        <v>0</v>
      </c>
      <c r="T23" s="147"/>
      <c r="U23" s="89">
        <v>2</v>
      </c>
      <c r="V23" s="89">
        <v>2</v>
      </c>
      <c r="W23" s="89">
        <v>2</v>
      </c>
      <c r="X23" s="89">
        <f t="shared" si="1"/>
        <v>0</v>
      </c>
    </row>
    <row r="24" spans="2:24">
      <c r="B24" s="147"/>
      <c r="C24" s="89">
        <v>3</v>
      </c>
      <c r="D24" s="89">
        <v>3</v>
      </c>
      <c r="E24" s="89">
        <v>0</v>
      </c>
      <c r="F24" s="89">
        <f t="shared" si="2"/>
        <v>3</v>
      </c>
      <c r="H24" s="147"/>
      <c r="I24" s="89">
        <v>3</v>
      </c>
      <c r="J24" s="89">
        <v>1</v>
      </c>
      <c r="K24" s="89">
        <v>1</v>
      </c>
      <c r="L24" s="89">
        <f t="shared" si="3"/>
        <v>0</v>
      </c>
      <c r="N24" s="147"/>
      <c r="O24" s="89">
        <v>3</v>
      </c>
      <c r="P24" s="89">
        <v>4</v>
      </c>
      <c r="Q24" s="89">
        <v>3</v>
      </c>
      <c r="R24" s="89">
        <f t="shared" si="0"/>
        <v>1</v>
      </c>
      <c r="T24" s="147"/>
      <c r="U24" s="89">
        <v>3</v>
      </c>
      <c r="V24" s="89">
        <v>5</v>
      </c>
      <c r="W24" s="89">
        <v>4</v>
      </c>
      <c r="X24" s="89">
        <f t="shared" si="1"/>
        <v>1</v>
      </c>
    </row>
    <row r="25" spans="2:24">
      <c r="B25" s="147"/>
      <c r="C25" s="89">
        <v>4</v>
      </c>
      <c r="D25" s="89">
        <v>3</v>
      </c>
      <c r="E25" s="89">
        <v>1</v>
      </c>
      <c r="F25" s="89">
        <f t="shared" si="2"/>
        <v>2</v>
      </c>
      <c r="H25" s="147"/>
      <c r="I25" s="89">
        <v>4</v>
      </c>
      <c r="J25" s="89">
        <v>2</v>
      </c>
      <c r="K25" s="89">
        <v>2</v>
      </c>
      <c r="L25" s="89">
        <f t="shared" si="3"/>
        <v>0</v>
      </c>
      <c r="N25" s="147"/>
      <c r="O25" s="89">
        <v>4</v>
      </c>
      <c r="P25" s="89">
        <v>4</v>
      </c>
      <c r="Q25" s="89">
        <v>2</v>
      </c>
      <c r="R25" s="89">
        <f t="shared" si="0"/>
        <v>2</v>
      </c>
      <c r="T25" s="147"/>
      <c r="U25" s="89">
        <v>4</v>
      </c>
      <c r="V25" s="89">
        <v>3</v>
      </c>
      <c r="W25" s="89">
        <v>2</v>
      </c>
      <c r="X25" s="89">
        <f t="shared" si="1"/>
        <v>1</v>
      </c>
    </row>
    <row r="26" spans="2:24">
      <c r="B26" s="147"/>
      <c r="C26" s="89">
        <v>5</v>
      </c>
      <c r="D26" s="89">
        <v>2</v>
      </c>
      <c r="E26" s="89">
        <v>0</v>
      </c>
      <c r="F26" s="89">
        <f t="shared" si="2"/>
        <v>2</v>
      </c>
      <c r="H26" s="147"/>
      <c r="I26" s="89">
        <v>5</v>
      </c>
      <c r="J26" s="89">
        <v>3</v>
      </c>
      <c r="K26" s="89">
        <v>1</v>
      </c>
      <c r="L26" s="89">
        <f t="shared" si="3"/>
        <v>2</v>
      </c>
      <c r="N26" s="147"/>
      <c r="O26" s="89">
        <v>5</v>
      </c>
      <c r="P26" s="89">
        <v>4</v>
      </c>
      <c r="Q26" s="89">
        <v>0</v>
      </c>
      <c r="R26" s="89">
        <f t="shared" si="0"/>
        <v>4</v>
      </c>
      <c r="T26" s="147"/>
      <c r="U26" s="89">
        <v>5</v>
      </c>
      <c r="V26" s="89">
        <v>1</v>
      </c>
      <c r="W26" s="89">
        <v>1</v>
      </c>
      <c r="X26" s="89">
        <f t="shared" si="1"/>
        <v>0</v>
      </c>
    </row>
    <row r="27" spans="2:24">
      <c r="B27" s="147"/>
      <c r="C27" s="89">
        <v>6</v>
      </c>
      <c r="D27" s="89">
        <v>6</v>
      </c>
      <c r="E27" s="89">
        <v>0</v>
      </c>
      <c r="F27" s="89">
        <f t="shared" si="2"/>
        <v>6</v>
      </c>
      <c r="H27" s="147"/>
      <c r="I27" s="2"/>
      <c r="J27" s="2"/>
      <c r="K27" s="2"/>
      <c r="L27" s="2"/>
      <c r="N27" s="147"/>
      <c r="O27" s="89">
        <v>6</v>
      </c>
      <c r="P27" s="89">
        <v>4</v>
      </c>
      <c r="Q27" s="89">
        <v>1</v>
      </c>
      <c r="R27" s="89">
        <f t="shared" si="0"/>
        <v>3</v>
      </c>
      <c r="T27" s="147"/>
      <c r="U27" s="89">
        <v>6</v>
      </c>
      <c r="V27" s="89">
        <v>5</v>
      </c>
      <c r="W27" s="89">
        <v>5</v>
      </c>
      <c r="X27" s="89">
        <f t="shared" si="1"/>
        <v>0</v>
      </c>
    </row>
    <row r="28" spans="2:24">
      <c r="B28" s="147"/>
      <c r="C28" s="89">
        <v>7</v>
      </c>
      <c r="D28" s="89">
        <v>2</v>
      </c>
      <c r="E28" s="89">
        <v>0</v>
      </c>
      <c r="F28" s="89">
        <f>D28-E28</f>
        <v>2</v>
      </c>
      <c r="H28" s="147"/>
      <c r="I28" s="2">
        <v>1</v>
      </c>
      <c r="J28" s="2">
        <v>8</v>
      </c>
      <c r="K28" s="2">
        <v>0</v>
      </c>
      <c r="L28" s="2">
        <v>8</v>
      </c>
      <c r="N28" s="147"/>
      <c r="O28" s="89">
        <v>7</v>
      </c>
      <c r="P28" s="89">
        <v>3</v>
      </c>
      <c r="Q28" s="89">
        <v>3</v>
      </c>
      <c r="R28" s="89">
        <f t="shared" si="0"/>
        <v>0</v>
      </c>
      <c r="T28" s="147"/>
      <c r="U28" s="89">
        <v>7</v>
      </c>
      <c r="V28" s="89">
        <v>5</v>
      </c>
      <c r="W28" s="89">
        <v>5</v>
      </c>
      <c r="X28" s="89">
        <f t="shared" si="1"/>
        <v>0</v>
      </c>
    </row>
    <row r="29" spans="2:24">
      <c r="B29" s="147"/>
      <c r="C29" s="89">
        <v>8</v>
      </c>
      <c r="D29" s="89">
        <v>1</v>
      </c>
      <c r="E29" s="89">
        <v>0</v>
      </c>
      <c r="F29" s="89">
        <f t="shared" ref="F29:F32" si="4">D29-E29</f>
        <v>1</v>
      </c>
      <c r="H29" s="147"/>
      <c r="I29" s="2">
        <v>2</v>
      </c>
      <c r="J29" s="2">
        <v>10</v>
      </c>
      <c r="K29" s="2">
        <v>0</v>
      </c>
      <c r="L29" s="2">
        <v>10</v>
      </c>
      <c r="N29" s="147"/>
      <c r="O29" s="89">
        <v>8</v>
      </c>
      <c r="P29" s="89">
        <v>4</v>
      </c>
      <c r="Q29" s="89">
        <v>3</v>
      </c>
      <c r="R29" s="89">
        <f t="shared" si="0"/>
        <v>1</v>
      </c>
      <c r="T29" s="147"/>
      <c r="U29" s="89">
        <v>8</v>
      </c>
      <c r="V29" s="89">
        <v>8</v>
      </c>
      <c r="W29" s="89">
        <v>2</v>
      </c>
      <c r="X29" s="89">
        <f t="shared" si="1"/>
        <v>6</v>
      </c>
    </row>
    <row r="30" spans="2:24">
      <c r="B30" s="147"/>
      <c r="C30" s="89">
        <v>9</v>
      </c>
      <c r="D30" s="89">
        <v>3</v>
      </c>
      <c r="E30" s="89">
        <v>0</v>
      </c>
      <c r="F30" s="89">
        <f t="shared" si="4"/>
        <v>3</v>
      </c>
      <c r="H30" s="147"/>
      <c r="I30" s="2">
        <v>3</v>
      </c>
      <c r="J30" s="2">
        <v>6</v>
      </c>
      <c r="K30" s="2">
        <v>0</v>
      </c>
      <c r="L30" s="2">
        <v>6</v>
      </c>
      <c r="N30" s="147"/>
      <c r="O30" s="89">
        <v>9</v>
      </c>
      <c r="P30" s="89">
        <v>12</v>
      </c>
      <c r="Q30" s="89">
        <v>5</v>
      </c>
      <c r="R30" s="89">
        <f t="shared" si="0"/>
        <v>7</v>
      </c>
      <c r="T30" s="147"/>
      <c r="U30" s="89">
        <v>9</v>
      </c>
      <c r="V30" s="89">
        <v>8</v>
      </c>
      <c r="W30" s="89">
        <v>8</v>
      </c>
      <c r="X30" s="89">
        <f t="shared" si="1"/>
        <v>0</v>
      </c>
    </row>
    <row r="31" spans="2:24">
      <c r="B31" s="147"/>
      <c r="C31" s="89">
        <v>10</v>
      </c>
      <c r="D31" s="89">
        <v>3</v>
      </c>
      <c r="E31" s="89">
        <v>1</v>
      </c>
      <c r="F31" s="89">
        <f t="shared" si="4"/>
        <v>2</v>
      </c>
      <c r="H31" s="147"/>
      <c r="I31" s="2">
        <v>4</v>
      </c>
      <c r="J31" s="2">
        <v>2</v>
      </c>
      <c r="K31" s="2">
        <v>0</v>
      </c>
      <c r="L31" s="2">
        <v>2</v>
      </c>
      <c r="N31" s="147"/>
      <c r="O31" s="89">
        <v>10</v>
      </c>
      <c r="P31" s="89">
        <v>2</v>
      </c>
      <c r="Q31" s="89">
        <v>0</v>
      </c>
      <c r="R31" s="89">
        <f t="shared" si="0"/>
        <v>2</v>
      </c>
      <c r="T31" s="147"/>
      <c r="U31" s="89">
        <v>10</v>
      </c>
      <c r="V31" s="89">
        <v>10</v>
      </c>
      <c r="W31" s="89">
        <v>6</v>
      </c>
      <c r="X31" s="89">
        <f t="shared" si="1"/>
        <v>4</v>
      </c>
    </row>
    <row r="32" spans="2:24">
      <c r="B32" s="147"/>
      <c r="C32" s="89">
        <v>11</v>
      </c>
      <c r="D32" s="89">
        <v>2</v>
      </c>
      <c r="E32" s="89">
        <v>0</v>
      </c>
      <c r="F32" s="89">
        <f t="shared" si="4"/>
        <v>2</v>
      </c>
      <c r="H32" s="147"/>
      <c r="I32" s="2">
        <v>5</v>
      </c>
      <c r="J32" s="2">
        <v>6</v>
      </c>
      <c r="K32" s="2">
        <v>1</v>
      </c>
      <c r="L32" s="2">
        <v>5</v>
      </c>
      <c r="N32" s="147"/>
      <c r="O32" s="89">
        <v>11</v>
      </c>
      <c r="P32" s="89">
        <v>4</v>
      </c>
      <c r="Q32" s="89">
        <v>2</v>
      </c>
      <c r="R32" s="89">
        <f t="shared" si="0"/>
        <v>2</v>
      </c>
      <c r="T32" s="147"/>
      <c r="U32" s="89">
        <v>11</v>
      </c>
      <c r="V32" s="89">
        <v>5</v>
      </c>
      <c r="W32" s="89">
        <v>5</v>
      </c>
      <c r="X32" s="89">
        <f t="shared" si="1"/>
        <v>0</v>
      </c>
    </row>
    <row r="33" spans="2:24">
      <c r="B33" s="147"/>
      <c r="C33" s="2"/>
      <c r="D33" s="2"/>
      <c r="E33" s="2"/>
      <c r="F33" s="2"/>
      <c r="H33" s="90"/>
      <c r="I33" s="90"/>
      <c r="J33" s="90"/>
      <c r="K33" s="90"/>
      <c r="L33" s="90"/>
      <c r="N33" s="147"/>
      <c r="O33" s="89">
        <v>12</v>
      </c>
      <c r="P33" s="89">
        <v>5</v>
      </c>
      <c r="Q33" s="89">
        <v>4</v>
      </c>
      <c r="R33" s="89">
        <f t="shared" si="0"/>
        <v>1</v>
      </c>
      <c r="T33" s="147"/>
      <c r="U33" s="89">
        <v>12</v>
      </c>
      <c r="V33" s="89">
        <v>4</v>
      </c>
      <c r="W33" s="89">
        <v>4</v>
      </c>
      <c r="X33" s="89">
        <f t="shared" si="1"/>
        <v>0</v>
      </c>
    </row>
    <row r="34" spans="2:24">
      <c r="B34" s="147"/>
      <c r="C34" s="2">
        <v>1</v>
      </c>
      <c r="D34" s="2">
        <v>3</v>
      </c>
      <c r="E34" s="2">
        <v>0</v>
      </c>
      <c r="F34" s="2">
        <v>3</v>
      </c>
      <c r="I34" s="10" t="s">
        <v>224</v>
      </c>
      <c r="J34" s="10">
        <f>SUM(J22:J32)</f>
        <v>44</v>
      </c>
      <c r="K34" s="10">
        <f t="shared" ref="K34" si="5">SUM(K22:K32)</f>
        <v>6</v>
      </c>
      <c r="L34" s="10">
        <f>SUM(L22:L32)</f>
        <v>38</v>
      </c>
      <c r="N34" s="147"/>
      <c r="O34" s="89">
        <v>13</v>
      </c>
      <c r="P34" s="89">
        <v>3</v>
      </c>
      <c r="Q34" s="89">
        <v>2</v>
      </c>
      <c r="R34" s="89">
        <f t="shared" si="0"/>
        <v>1</v>
      </c>
      <c r="T34" s="147"/>
      <c r="U34" s="89">
        <v>13</v>
      </c>
      <c r="V34" s="89">
        <v>5</v>
      </c>
      <c r="W34" s="89">
        <v>4</v>
      </c>
      <c r="X34" s="89">
        <f t="shared" si="1"/>
        <v>1</v>
      </c>
    </row>
    <row r="35" spans="2:24">
      <c r="B35" s="147"/>
      <c r="C35" s="2">
        <v>2</v>
      </c>
      <c r="D35" s="2">
        <v>3</v>
      </c>
      <c r="E35" s="2">
        <v>0</v>
      </c>
      <c r="F35" s="2">
        <v>3</v>
      </c>
      <c r="I35" s="10" t="s">
        <v>225</v>
      </c>
      <c r="J35" s="10">
        <f>J34*100/44</f>
        <v>100</v>
      </c>
      <c r="K35" s="10">
        <f t="shared" ref="K35:L35" si="6">K34*100/44</f>
        <v>13.636363636363637</v>
      </c>
      <c r="L35" s="10">
        <f t="shared" si="6"/>
        <v>86.36363636363636</v>
      </c>
      <c r="N35" s="147"/>
      <c r="O35" s="89">
        <v>14</v>
      </c>
      <c r="P35" s="89">
        <v>6</v>
      </c>
      <c r="Q35" s="89">
        <v>4</v>
      </c>
      <c r="R35" s="89">
        <f t="shared" si="0"/>
        <v>2</v>
      </c>
      <c r="T35" s="147"/>
      <c r="U35" s="89">
        <v>14</v>
      </c>
      <c r="V35" s="89">
        <v>8</v>
      </c>
      <c r="W35" s="89">
        <v>4</v>
      </c>
      <c r="X35" s="89">
        <f t="shared" si="1"/>
        <v>4</v>
      </c>
    </row>
    <row r="36" spans="2:24">
      <c r="B36" s="147"/>
      <c r="C36" s="2">
        <v>3</v>
      </c>
      <c r="D36" s="2">
        <v>6</v>
      </c>
      <c r="E36" s="2">
        <v>0</v>
      </c>
      <c r="F36" s="2">
        <v>6</v>
      </c>
      <c r="N36" s="147"/>
      <c r="O36" s="89">
        <v>15</v>
      </c>
      <c r="P36" s="89">
        <v>5</v>
      </c>
      <c r="Q36" s="89">
        <v>4</v>
      </c>
      <c r="R36" s="89">
        <f t="shared" si="0"/>
        <v>1</v>
      </c>
      <c r="T36" s="147"/>
      <c r="U36" s="89">
        <v>15</v>
      </c>
      <c r="V36" s="89">
        <v>8</v>
      </c>
      <c r="W36" s="89">
        <v>6</v>
      </c>
      <c r="X36" s="89">
        <f t="shared" si="1"/>
        <v>2</v>
      </c>
    </row>
    <row r="37" spans="2:24">
      <c r="B37" s="147"/>
      <c r="C37" s="2">
        <v>4</v>
      </c>
      <c r="D37" s="2">
        <v>3</v>
      </c>
      <c r="E37" s="2">
        <v>0</v>
      </c>
      <c r="F37" s="2">
        <v>3</v>
      </c>
      <c r="N37" s="147"/>
      <c r="O37" s="89">
        <v>16</v>
      </c>
      <c r="P37" s="89">
        <v>4</v>
      </c>
      <c r="Q37" s="89">
        <v>2</v>
      </c>
      <c r="R37" s="89">
        <f t="shared" si="0"/>
        <v>2</v>
      </c>
      <c r="T37" s="147"/>
      <c r="U37" s="91"/>
      <c r="V37" s="2"/>
      <c r="W37" s="2"/>
      <c r="X37" s="2"/>
    </row>
    <row r="38" spans="2:24">
      <c r="B38" s="147"/>
      <c r="C38" s="2">
        <v>5</v>
      </c>
      <c r="D38" s="2">
        <v>2</v>
      </c>
      <c r="E38" s="2">
        <v>0</v>
      </c>
      <c r="F38" s="2">
        <v>2</v>
      </c>
      <c r="N38" s="147"/>
      <c r="O38" s="2"/>
      <c r="P38" s="2"/>
      <c r="Q38" s="2"/>
      <c r="R38" s="2"/>
      <c r="T38" s="147"/>
      <c r="U38" s="2">
        <v>1</v>
      </c>
      <c r="V38" s="2">
        <v>10</v>
      </c>
      <c r="W38" s="2">
        <v>3</v>
      </c>
      <c r="X38" s="2">
        <f t="shared" ref="X38:X43" si="7">V38-W38</f>
        <v>7</v>
      </c>
    </row>
    <row r="39" spans="2:24">
      <c r="B39" s="147"/>
      <c r="C39" s="2">
        <v>6</v>
      </c>
      <c r="D39" s="2">
        <v>5</v>
      </c>
      <c r="E39" s="2">
        <v>0</v>
      </c>
      <c r="F39" s="2">
        <v>5</v>
      </c>
      <c r="N39" s="147"/>
      <c r="O39" s="2">
        <v>1</v>
      </c>
      <c r="P39" s="2">
        <v>8</v>
      </c>
      <c r="Q39" s="2">
        <v>3</v>
      </c>
      <c r="R39" s="2">
        <f>P39-Q39</f>
        <v>5</v>
      </c>
      <c r="T39" s="147"/>
      <c r="U39" s="2">
        <v>2</v>
      </c>
      <c r="V39" s="2">
        <v>13</v>
      </c>
      <c r="W39" s="2">
        <v>12</v>
      </c>
      <c r="X39" s="2">
        <f t="shared" si="7"/>
        <v>1</v>
      </c>
    </row>
    <row r="40" spans="2:24">
      <c r="N40" s="147"/>
      <c r="O40" s="2">
        <v>2</v>
      </c>
      <c r="P40" s="2">
        <v>11</v>
      </c>
      <c r="Q40" s="2">
        <v>5</v>
      </c>
      <c r="R40" s="2">
        <f t="shared" ref="R40:R48" si="8">P40-Q40</f>
        <v>6</v>
      </c>
      <c r="T40" s="147"/>
      <c r="U40" s="2">
        <v>3</v>
      </c>
      <c r="V40" s="2">
        <v>10</v>
      </c>
      <c r="W40" s="2">
        <v>7</v>
      </c>
      <c r="X40" s="2">
        <f t="shared" si="7"/>
        <v>3</v>
      </c>
    </row>
    <row r="41" spans="2:24">
      <c r="C41" s="10" t="s">
        <v>224</v>
      </c>
      <c r="D41" s="10">
        <f>SUM(D22:D39)</f>
        <v>50</v>
      </c>
      <c r="E41" s="10">
        <f t="shared" ref="E41:F41" si="9">SUM(E22:E39)</f>
        <v>2</v>
      </c>
      <c r="F41" s="10">
        <f t="shared" si="9"/>
        <v>48</v>
      </c>
      <c r="N41" s="147"/>
      <c r="O41" s="2">
        <v>3</v>
      </c>
      <c r="P41" s="2">
        <v>7</v>
      </c>
      <c r="Q41" s="2">
        <v>0</v>
      </c>
      <c r="R41" s="2">
        <f t="shared" si="8"/>
        <v>7</v>
      </c>
      <c r="T41" s="147"/>
      <c r="U41" s="2">
        <v>4</v>
      </c>
      <c r="V41" s="2">
        <v>11</v>
      </c>
      <c r="W41" s="2">
        <v>5</v>
      </c>
      <c r="X41" s="2">
        <f t="shared" si="7"/>
        <v>6</v>
      </c>
    </row>
    <row r="42" spans="2:24">
      <c r="C42" s="10" t="s">
        <v>225</v>
      </c>
      <c r="D42" s="10">
        <f>D41*100/50</f>
        <v>100</v>
      </c>
      <c r="E42" s="10">
        <f t="shared" ref="E42:F42" si="10">E41*100/50</f>
        <v>4</v>
      </c>
      <c r="F42" s="10">
        <f t="shared" si="10"/>
        <v>96</v>
      </c>
      <c r="N42" s="147"/>
      <c r="O42" s="2">
        <v>4</v>
      </c>
      <c r="P42" s="2">
        <v>4</v>
      </c>
      <c r="Q42" s="2">
        <v>2</v>
      </c>
      <c r="R42" s="2">
        <f t="shared" si="8"/>
        <v>2</v>
      </c>
      <c r="T42" s="147"/>
      <c r="U42" s="2">
        <v>5</v>
      </c>
      <c r="V42" s="2">
        <v>12</v>
      </c>
      <c r="W42" s="2">
        <v>7</v>
      </c>
      <c r="X42" s="2">
        <f t="shared" si="7"/>
        <v>5</v>
      </c>
    </row>
    <row r="43" spans="2:24">
      <c r="N43" s="147"/>
      <c r="O43" s="2">
        <v>5</v>
      </c>
      <c r="P43" s="2">
        <v>10</v>
      </c>
      <c r="Q43" s="2">
        <v>7</v>
      </c>
      <c r="R43" s="2">
        <f t="shared" si="8"/>
        <v>3</v>
      </c>
      <c r="T43" s="147"/>
      <c r="U43" s="2">
        <v>6</v>
      </c>
      <c r="V43" s="2">
        <v>8</v>
      </c>
      <c r="W43" s="2">
        <v>3</v>
      </c>
      <c r="X43" s="2">
        <f t="shared" si="7"/>
        <v>5</v>
      </c>
    </row>
    <row r="44" spans="2:24">
      <c r="N44" s="147"/>
      <c r="O44" s="2">
        <v>6</v>
      </c>
      <c r="P44" s="2">
        <v>9</v>
      </c>
      <c r="Q44" s="2">
        <v>2</v>
      </c>
      <c r="R44" s="2">
        <f t="shared" si="8"/>
        <v>7</v>
      </c>
    </row>
    <row r="45" spans="2:24">
      <c r="N45" s="147"/>
      <c r="O45" s="2">
        <v>7</v>
      </c>
      <c r="P45" s="2">
        <v>16</v>
      </c>
      <c r="Q45" s="2">
        <v>9</v>
      </c>
      <c r="R45" s="2">
        <f t="shared" si="8"/>
        <v>7</v>
      </c>
      <c r="U45" s="10" t="s">
        <v>224</v>
      </c>
      <c r="V45" s="10">
        <f>SUM(V22:V43)</f>
        <v>144</v>
      </c>
      <c r="W45" s="10">
        <f t="shared" ref="W45:X45" si="11">SUM(W22:W43)</f>
        <v>98</v>
      </c>
      <c r="X45" s="10">
        <f t="shared" si="11"/>
        <v>46</v>
      </c>
    </row>
    <row r="46" spans="2:24">
      <c r="N46" s="147"/>
      <c r="O46" s="2">
        <v>8</v>
      </c>
      <c r="P46" s="2">
        <v>12</v>
      </c>
      <c r="Q46" s="2">
        <v>5</v>
      </c>
      <c r="R46" s="2">
        <f t="shared" si="8"/>
        <v>7</v>
      </c>
      <c r="U46" s="10" t="s">
        <v>225</v>
      </c>
      <c r="V46" s="10">
        <f>V45*100/144</f>
        <v>100</v>
      </c>
      <c r="W46" s="10">
        <f t="shared" ref="W46:X46" si="12">W45*100/144</f>
        <v>68.055555555555557</v>
      </c>
      <c r="X46" s="10">
        <f t="shared" si="12"/>
        <v>31.944444444444443</v>
      </c>
    </row>
    <row r="47" spans="2:24">
      <c r="N47" s="147"/>
      <c r="O47" s="2">
        <v>9</v>
      </c>
      <c r="P47" s="2">
        <v>12</v>
      </c>
      <c r="Q47" s="2">
        <v>5</v>
      </c>
      <c r="R47" s="2">
        <f t="shared" si="8"/>
        <v>7</v>
      </c>
    </row>
    <row r="48" spans="2:24">
      <c r="N48" s="147"/>
      <c r="O48" s="2">
        <v>10</v>
      </c>
      <c r="P48" s="2">
        <v>9</v>
      </c>
      <c r="Q48" s="2">
        <v>3</v>
      </c>
      <c r="R48" s="2">
        <f t="shared" si="8"/>
        <v>6</v>
      </c>
    </row>
    <row r="49" spans="2:18">
      <c r="C49" s="145" t="s">
        <v>145</v>
      </c>
      <c r="D49" s="148"/>
      <c r="E49" s="148"/>
      <c r="F49" s="148"/>
      <c r="G49" s="148"/>
      <c r="H49" s="148"/>
      <c r="I49" s="148"/>
      <c r="J49" s="149"/>
      <c r="N49" s="90"/>
      <c r="O49" s="90"/>
      <c r="P49" s="90"/>
      <c r="Q49" s="90"/>
      <c r="R49" s="90"/>
    </row>
    <row r="50" spans="2:18">
      <c r="C50" s="135" t="s">
        <v>203</v>
      </c>
      <c r="D50" s="135"/>
      <c r="E50" s="135"/>
      <c r="F50" s="2" t="s">
        <v>102</v>
      </c>
      <c r="G50" s="2" t="s">
        <v>103</v>
      </c>
      <c r="H50" s="2" t="s">
        <v>104</v>
      </c>
      <c r="I50" s="2" t="s">
        <v>105</v>
      </c>
      <c r="J50" s="2" t="s">
        <v>106</v>
      </c>
      <c r="O50" s="10" t="s">
        <v>224</v>
      </c>
      <c r="P50" s="10">
        <f>SUM(P22:P48)</f>
        <v>167</v>
      </c>
      <c r="Q50" s="10">
        <f t="shared" ref="Q50:R50" si="13">SUM(Q22:Q48)</f>
        <v>81</v>
      </c>
      <c r="R50" s="10">
        <f t="shared" si="13"/>
        <v>86</v>
      </c>
    </row>
    <row r="51" spans="2:18">
      <c r="C51" s="146" t="s">
        <v>226</v>
      </c>
      <c r="D51" s="146"/>
      <c r="E51" s="146"/>
      <c r="F51" s="69">
        <v>-0.4824</v>
      </c>
      <c r="G51" s="69" t="s">
        <v>227</v>
      </c>
      <c r="H51" s="69" t="s">
        <v>117</v>
      </c>
      <c r="I51" s="69" t="s">
        <v>118</v>
      </c>
      <c r="J51" s="69">
        <v>0.84970000000000001</v>
      </c>
      <c r="O51" s="10" t="s">
        <v>225</v>
      </c>
      <c r="P51" s="10">
        <f>P50*100/167</f>
        <v>100</v>
      </c>
      <c r="Q51" s="10">
        <f t="shared" ref="Q51:R51" si="14">Q50*100/167</f>
        <v>48.50299401197605</v>
      </c>
      <c r="R51" s="10">
        <f t="shared" si="14"/>
        <v>51.49700598802395</v>
      </c>
    </row>
    <row r="52" spans="2:18">
      <c r="C52" s="146" t="s">
        <v>228</v>
      </c>
      <c r="D52" s="146"/>
      <c r="E52" s="146"/>
      <c r="F52" s="69">
        <v>-2.9980000000000002</v>
      </c>
      <c r="G52" s="69" t="s">
        <v>229</v>
      </c>
      <c r="H52" s="69" t="s">
        <v>109</v>
      </c>
      <c r="I52" s="69" t="s">
        <v>113</v>
      </c>
      <c r="J52" s="69" t="s">
        <v>66</v>
      </c>
    </row>
    <row r="53" spans="2:18">
      <c r="C53" s="146" t="s">
        <v>230</v>
      </c>
      <c r="D53" s="146"/>
      <c r="E53" s="146"/>
      <c r="F53" s="69">
        <v>-4.5490000000000004</v>
      </c>
      <c r="G53" s="69" t="s">
        <v>231</v>
      </c>
      <c r="H53" s="69" t="s">
        <v>109</v>
      </c>
      <c r="I53" s="69" t="s">
        <v>113</v>
      </c>
      <c r="J53" s="69" t="s">
        <v>66</v>
      </c>
    </row>
    <row r="56" spans="2:18">
      <c r="B56" s="92"/>
      <c r="C56" s="92"/>
      <c r="D56" s="92"/>
      <c r="E56" s="92"/>
      <c r="F56" s="92"/>
    </row>
  </sheetData>
  <mergeCells count="21">
    <mergeCell ref="V19:V21"/>
    <mergeCell ref="W19:W21"/>
    <mergeCell ref="X19:X21"/>
    <mergeCell ref="D19:D21"/>
    <mergeCell ref="E19:E21"/>
    <mergeCell ref="F19:F21"/>
    <mergeCell ref="J19:J21"/>
    <mergeCell ref="K19:K21"/>
    <mergeCell ref="L19:L21"/>
    <mergeCell ref="N22:N48"/>
    <mergeCell ref="T22:T43"/>
    <mergeCell ref="C49:J49"/>
    <mergeCell ref="C50:E50"/>
    <mergeCell ref="P19:P21"/>
    <mergeCell ref="Q19:Q21"/>
    <mergeCell ref="R19:R21"/>
    <mergeCell ref="C51:E51"/>
    <mergeCell ref="C52:E52"/>
    <mergeCell ref="C53:E53"/>
    <mergeCell ref="B22:B39"/>
    <mergeCell ref="H22:H3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E8152-F6D3-1444-AFE6-B768DBF137BA}">
  <dimension ref="B5:H34"/>
  <sheetViews>
    <sheetView tabSelected="1" workbookViewId="0">
      <selection activeCell="C29" sqref="C29:E31"/>
    </sheetView>
  </sheetViews>
  <sheetFormatPr baseColWidth="10" defaultRowHeight="16"/>
  <sheetData>
    <row r="5" spans="2:8">
      <c r="B5" s="135" t="s">
        <v>246</v>
      </c>
      <c r="C5" s="135"/>
      <c r="D5" s="135"/>
      <c r="E5" s="135"/>
      <c r="G5" s="151" t="s">
        <v>251</v>
      </c>
      <c r="H5" s="151"/>
    </row>
    <row r="6" spans="2:8">
      <c r="B6" s="2"/>
      <c r="C6" s="135" t="s">
        <v>247</v>
      </c>
      <c r="D6" s="135"/>
      <c r="E6" s="135"/>
      <c r="G6" s="151"/>
      <c r="H6" s="151"/>
    </row>
    <row r="7" spans="2:8">
      <c r="B7" s="2"/>
      <c r="C7" s="2" t="s">
        <v>27</v>
      </c>
      <c r="D7" s="2" t="s">
        <v>214</v>
      </c>
      <c r="E7" s="2" t="s">
        <v>248</v>
      </c>
      <c r="G7" s="2" t="s">
        <v>214</v>
      </c>
      <c r="H7" s="2" t="s">
        <v>248</v>
      </c>
    </row>
    <row r="8" spans="2:8">
      <c r="B8" s="2" t="s">
        <v>6</v>
      </c>
      <c r="C8" s="2" t="s">
        <v>249</v>
      </c>
      <c r="D8" s="2">
        <v>4733</v>
      </c>
      <c r="E8" s="2">
        <v>3829</v>
      </c>
      <c r="G8" s="2">
        <v>1</v>
      </c>
      <c r="H8" s="2">
        <v>0.80900063384745402</v>
      </c>
    </row>
    <row r="9" spans="2:8">
      <c r="B9" s="2" t="s">
        <v>7</v>
      </c>
      <c r="C9" s="2" t="s">
        <v>249</v>
      </c>
      <c r="D9" s="2">
        <v>2540</v>
      </c>
      <c r="E9" s="2">
        <v>2967</v>
      </c>
      <c r="G9" s="2">
        <v>1</v>
      </c>
      <c r="H9" s="2">
        <v>1.1681102362204725</v>
      </c>
    </row>
    <row r="10" spans="2:8">
      <c r="B10" s="2" t="s">
        <v>8</v>
      </c>
      <c r="C10" s="2" t="s">
        <v>249</v>
      </c>
      <c r="D10" s="2">
        <v>3782</v>
      </c>
      <c r="E10" s="2">
        <v>4334</v>
      </c>
      <c r="G10" s="2">
        <v>1</v>
      </c>
      <c r="H10" s="2">
        <v>1.1459545214172395</v>
      </c>
    </row>
    <row r="11" spans="2:8">
      <c r="B11" s="2" t="s">
        <v>9</v>
      </c>
      <c r="C11" s="2" t="s">
        <v>249</v>
      </c>
      <c r="D11" s="2">
        <v>27795</v>
      </c>
      <c r="E11" s="2">
        <v>31255</v>
      </c>
      <c r="G11" s="2">
        <v>1</v>
      </c>
      <c r="H11" s="2">
        <v>1.1244828206511963</v>
      </c>
    </row>
    <row r="15" spans="2:8">
      <c r="B15" s="135" t="s">
        <v>250</v>
      </c>
      <c r="C15" s="135"/>
      <c r="D15" s="135"/>
      <c r="E15" s="135"/>
      <c r="G15" s="151" t="s">
        <v>253</v>
      </c>
      <c r="H15" s="151"/>
    </row>
    <row r="16" spans="2:8">
      <c r="B16" s="2"/>
      <c r="C16" s="135" t="s">
        <v>247</v>
      </c>
      <c r="D16" s="135"/>
      <c r="E16" s="135"/>
      <c r="G16" s="151"/>
      <c r="H16" s="151"/>
    </row>
    <row r="17" spans="2:8">
      <c r="B17" s="2"/>
      <c r="C17" s="2" t="s">
        <v>27</v>
      </c>
      <c r="D17" s="2" t="s">
        <v>214</v>
      </c>
      <c r="E17" s="2" t="s">
        <v>248</v>
      </c>
      <c r="G17" s="2" t="s">
        <v>214</v>
      </c>
      <c r="H17" s="2" t="s">
        <v>248</v>
      </c>
    </row>
    <row r="18" spans="2:8">
      <c r="B18" s="2" t="s">
        <v>6</v>
      </c>
      <c r="C18" s="2" t="s">
        <v>249</v>
      </c>
      <c r="D18" s="2">
        <v>1199</v>
      </c>
      <c r="E18" s="2">
        <v>1792</v>
      </c>
      <c r="G18" s="2">
        <v>1</v>
      </c>
      <c r="H18" s="2">
        <v>1.4945788156797331</v>
      </c>
    </row>
    <row r="19" spans="2:8">
      <c r="B19" s="2" t="s">
        <v>7</v>
      </c>
      <c r="C19" s="2" t="s">
        <v>249</v>
      </c>
      <c r="D19" s="2">
        <v>1703</v>
      </c>
      <c r="E19" s="2">
        <v>2346</v>
      </c>
      <c r="G19" s="2">
        <v>1</v>
      </c>
      <c r="H19" s="2">
        <v>1.3775689958896067</v>
      </c>
    </row>
    <row r="20" spans="2:8">
      <c r="B20" s="2" t="s">
        <v>8</v>
      </c>
      <c r="C20" s="2" t="s">
        <v>249</v>
      </c>
      <c r="D20" s="2">
        <v>4832</v>
      </c>
      <c r="E20" s="2">
        <v>6556</v>
      </c>
      <c r="G20" s="2">
        <v>1</v>
      </c>
      <c r="H20" s="2">
        <v>1.3567880794701987</v>
      </c>
    </row>
    <row r="21" spans="2:8">
      <c r="B21" s="2" t="s">
        <v>9</v>
      </c>
      <c r="C21" s="2" t="s">
        <v>249</v>
      </c>
      <c r="D21" s="2">
        <v>1658</v>
      </c>
      <c r="E21" s="2">
        <v>2067</v>
      </c>
      <c r="G21" s="2">
        <v>1</v>
      </c>
      <c r="H21" s="2">
        <v>1.2466827503015681</v>
      </c>
    </row>
    <row r="27" spans="2:8">
      <c r="C27" t="s">
        <v>257</v>
      </c>
    </row>
    <row r="28" spans="2:8">
      <c r="F28" s="24" t="s">
        <v>74</v>
      </c>
    </row>
    <row r="29" spans="2:8">
      <c r="C29" s="142" t="s">
        <v>252</v>
      </c>
      <c r="D29" s="142"/>
      <c r="E29" s="142"/>
      <c r="F29" s="129" t="s">
        <v>256</v>
      </c>
    </row>
    <row r="30" spans="2:8">
      <c r="C30" s="142"/>
      <c r="D30" s="142"/>
      <c r="E30" s="142"/>
      <c r="F30" s="129"/>
    </row>
    <row r="31" spans="2:8">
      <c r="C31" s="142"/>
      <c r="D31" s="142"/>
      <c r="E31" s="142"/>
      <c r="F31" s="129"/>
    </row>
    <row r="32" spans="2:8">
      <c r="C32" s="142" t="s">
        <v>254</v>
      </c>
      <c r="D32" s="142"/>
      <c r="E32" s="142"/>
      <c r="F32" s="129" t="s">
        <v>255</v>
      </c>
    </row>
    <row r="33" spans="3:6">
      <c r="C33" s="142"/>
      <c r="D33" s="142"/>
      <c r="E33" s="142"/>
      <c r="F33" s="129"/>
    </row>
    <row r="34" spans="3:6">
      <c r="C34" s="142"/>
      <c r="D34" s="142"/>
      <c r="E34" s="142"/>
      <c r="F34" s="129"/>
    </row>
  </sheetData>
  <mergeCells count="10">
    <mergeCell ref="B5:E5"/>
    <mergeCell ref="B15:E15"/>
    <mergeCell ref="C16:E16"/>
    <mergeCell ref="G5:H6"/>
    <mergeCell ref="G15:H16"/>
    <mergeCell ref="C29:E31"/>
    <mergeCell ref="F29:F31"/>
    <mergeCell ref="C32:E34"/>
    <mergeCell ref="F32:F34"/>
    <mergeCell ref="C6:E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F1C99-EBFE-F046-A3D7-CA754C863B46}">
  <dimension ref="B3:J128"/>
  <sheetViews>
    <sheetView topLeftCell="A89" workbookViewId="0">
      <selection activeCell="D68" sqref="D68:E77"/>
    </sheetView>
  </sheetViews>
  <sheetFormatPr baseColWidth="10" defaultRowHeight="16"/>
  <cols>
    <col min="2" max="2" width="10.83203125" style="118"/>
    <col min="3" max="3" width="14.83203125" customWidth="1"/>
    <col min="8" max="8" width="12.1640625" bestFit="1" customWidth="1"/>
  </cols>
  <sheetData>
    <row r="3" spans="2:10">
      <c r="D3" s="22" t="s">
        <v>35</v>
      </c>
      <c r="E3" s="22"/>
      <c r="F3" s="22"/>
      <c r="G3" s="22"/>
      <c r="H3" s="22"/>
      <c r="I3" s="22"/>
      <c r="J3" s="22"/>
    </row>
    <row r="6" spans="2:10">
      <c r="D6" s="130" t="s">
        <v>64</v>
      </c>
      <c r="E6" s="130"/>
      <c r="H6" s="130" t="s">
        <v>63</v>
      </c>
      <c r="I6" s="130"/>
    </row>
    <row r="7" spans="2:10">
      <c r="D7" s="130"/>
      <c r="E7" s="130"/>
      <c r="H7" s="130"/>
      <c r="I7" s="130"/>
    </row>
    <row r="8" spans="2:10" ht="16" customHeight="1">
      <c r="D8" s="130" t="s">
        <v>36</v>
      </c>
      <c r="E8" s="122" t="s">
        <v>37</v>
      </c>
      <c r="H8" s="130" t="s">
        <v>36</v>
      </c>
      <c r="I8" s="122" t="s">
        <v>37</v>
      </c>
    </row>
    <row r="9" spans="2:10">
      <c r="D9" s="130"/>
      <c r="E9" s="122"/>
      <c r="H9" s="132"/>
      <c r="I9" s="125"/>
    </row>
    <row r="10" spans="2:10" ht="16" customHeight="1">
      <c r="B10" s="153" t="s">
        <v>27</v>
      </c>
      <c r="C10" s="2" t="s">
        <v>40</v>
      </c>
      <c r="D10" s="2">
        <v>4</v>
      </c>
      <c r="E10" s="2">
        <v>6</v>
      </c>
      <c r="H10" s="2">
        <f>D10*100/(D10+E10)</f>
        <v>40</v>
      </c>
      <c r="I10" s="2">
        <f>100-H10</f>
        <v>60</v>
      </c>
    </row>
    <row r="11" spans="2:10">
      <c r="B11" s="154"/>
      <c r="C11" s="2" t="s">
        <v>41</v>
      </c>
      <c r="D11" s="2">
        <v>0</v>
      </c>
      <c r="E11" s="2">
        <v>5</v>
      </c>
      <c r="H11" s="2">
        <f>D11*100/(D11+E11)</f>
        <v>0</v>
      </c>
      <c r="I11" s="2">
        <f>100-H11</f>
        <v>100</v>
      </c>
    </row>
    <row r="12" spans="2:10">
      <c r="B12" s="154"/>
      <c r="C12" s="2" t="s">
        <v>42</v>
      </c>
      <c r="D12" s="2">
        <v>0</v>
      </c>
      <c r="E12" s="2">
        <v>6</v>
      </c>
      <c r="H12" s="2">
        <f t="shared" ref="H12:H18" si="0">D12*100/(D12+E12)</f>
        <v>0</v>
      </c>
      <c r="I12" s="2">
        <f t="shared" ref="I12:I88" si="1">100-H12</f>
        <v>100</v>
      </c>
    </row>
    <row r="13" spans="2:10">
      <c r="B13" s="154"/>
      <c r="C13" s="2" t="s">
        <v>43</v>
      </c>
      <c r="D13" s="2">
        <v>0</v>
      </c>
      <c r="E13" s="2">
        <v>8</v>
      </c>
      <c r="H13" s="2">
        <f t="shared" si="0"/>
        <v>0</v>
      </c>
      <c r="I13" s="2">
        <f t="shared" si="1"/>
        <v>100</v>
      </c>
    </row>
    <row r="14" spans="2:10">
      <c r="B14" s="154"/>
      <c r="C14" s="2" t="s">
        <v>44</v>
      </c>
      <c r="D14" s="2">
        <v>0</v>
      </c>
      <c r="E14" s="2">
        <v>5</v>
      </c>
      <c r="H14" s="2">
        <f t="shared" si="0"/>
        <v>0</v>
      </c>
      <c r="I14" s="2">
        <f t="shared" si="1"/>
        <v>100</v>
      </c>
    </row>
    <row r="15" spans="2:10">
      <c r="B15" s="154"/>
      <c r="C15" s="2" t="s">
        <v>45</v>
      </c>
      <c r="D15" s="2">
        <v>0</v>
      </c>
      <c r="E15" s="2">
        <v>2</v>
      </c>
      <c r="H15" s="2">
        <f t="shared" si="0"/>
        <v>0</v>
      </c>
      <c r="I15" s="2">
        <f t="shared" si="1"/>
        <v>100</v>
      </c>
    </row>
    <row r="16" spans="2:10">
      <c r="B16" s="154"/>
      <c r="C16" s="2" t="s">
        <v>46</v>
      </c>
      <c r="D16" s="2">
        <v>0</v>
      </c>
      <c r="E16" s="2">
        <v>5</v>
      </c>
      <c r="H16" s="2">
        <f t="shared" si="0"/>
        <v>0</v>
      </c>
      <c r="I16" s="2">
        <f t="shared" si="1"/>
        <v>100</v>
      </c>
    </row>
    <row r="17" spans="2:9">
      <c r="B17" s="154"/>
      <c r="C17" s="2" t="s">
        <v>47</v>
      </c>
      <c r="D17" s="2">
        <v>2</v>
      </c>
      <c r="E17" s="2">
        <v>4</v>
      </c>
      <c r="H17" s="2">
        <f t="shared" si="0"/>
        <v>33.333333333333336</v>
      </c>
      <c r="I17" s="2">
        <f t="shared" si="1"/>
        <v>66.666666666666657</v>
      </c>
    </row>
    <row r="18" spans="2:9">
      <c r="B18" s="154"/>
      <c r="C18" s="2" t="s">
        <v>48</v>
      </c>
      <c r="D18" s="2">
        <v>0</v>
      </c>
      <c r="E18" s="2">
        <v>4</v>
      </c>
      <c r="H18" s="2">
        <f t="shared" si="0"/>
        <v>0</v>
      </c>
      <c r="I18" s="2">
        <f t="shared" si="1"/>
        <v>100</v>
      </c>
    </row>
    <row r="19" spans="2:9">
      <c r="B19" s="155"/>
      <c r="C19" s="2" t="s">
        <v>49</v>
      </c>
      <c r="D19" s="2">
        <v>0</v>
      </c>
      <c r="E19" s="2">
        <v>7</v>
      </c>
      <c r="H19" s="2">
        <f t="shared" ref="H19" si="2">D19*100/(D19+E19)</f>
        <v>0</v>
      </c>
      <c r="I19" s="2">
        <f t="shared" ref="I19" si="3">100-H19</f>
        <v>100</v>
      </c>
    </row>
    <row r="21" spans="2:9">
      <c r="C21" s="23" t="s">
        <v>75</v>
      </c>
      <c r="D21" s="23">
        <f>SUM(D10:E19)</f>
        <v>58</v>
      </c>
      <c r="G21" s="10" t="s">
        <v>11</v>
      </c>
      <c r="H21" s="10">
        <f>AVERAGE(H10:H19)</f>
        <v>7.3333333333333339</v>
      </c>
      <c r="I21" s="10">
        <f>AVERAGE(I10:I19)</f>
        <v>92.666666666666657</v>
      </c>
    </row>
    <row r="23" spans="2:9" ht="16" customHeight="1">
      <c r="B23" s="152" t="s">
        <v>208</v>
      </c>
      <c r="C23" s="2" t="s">
        <v>40</v>
      </c>
      <c r="D23" s="85">
        <v>0</v>
      </c>
      <c r="E23" s="85">
        <v>11</v>
      </c>
      <c r="H23" s="2">
        <f t="shared" ref="H23:H88" si="4">D23*100/(D23+E23)</f>
        <v>0</v>
      </c>
      <c r="I23" s="2">
        <f t="shared" si="1"/>
        <v>100</v>
      </c>
    </row>
    <row r="24" spans="2:9">
      <c r="B24" s="152"/>
      <c r="C24" s="2" t="s">
        <v>41</v>
      </c>
      <c r="D24" s="85">
        <v>0</v>
      </c>
      <c r="E24" s="85">
        <v>4</v>
      </c>
      <c r="H24" s="2">
        <f t="shared" si="4"/>
        <v>0</v>
      </c>
      <c r="I24" s="2">
        <f t="shared" si="1"/>
        <v>100</v>
      </c>
    </row>
    <row r="25" spans="2:9">
      <c r="B25" s="152"/>
      <c r="C25" s="2" t="s">
        <v>42</v>
      </c>
      <c r="D25" s="85">
        <v>1</v>
      </c>
      <c r="E25" s="85">
        <v>2</v>
      </c>
      <c r="H25" s="2">
        <f t="shared" ref="H25:H33" si="5">D25*100/(D25+E25)</f>
        <v>33.333333333333336</v>
      </c>
      <c r="I25" s="2">
        <f t="shared" ref="I25:I33" si="6">100-H25</f>
        <v>66.666666666666657</v>
      </c>
    </row>
    <row r="26" spans="2:9">
      <c r="B26" s="152"/>
      <c r="C26" s="2" t="s">
        <v>43</v>
      </c>
      <c r="D26" s="85">
        <v>1</v>
      </c>
      <c r="E26" s="85">
        <v>5</v>
      </c>
      <c r="H26" s="2">
        <f t="shared" si="5"/>
        <v>16.666666666666668</v>
      </c>
      <c r="I26" s="2">
        <f t="shared" si="6"/>
        <v>83.333333333333329</v>
      </c>
    </row>
    <row r="27" spans="2:9">
      <c r="B27" s="152"/>
      <c r="C27" s="2" t="s">
        <v>44</v>
      </c>
      <c r="D27" s="85">
        <v>0</v>
      </c>
      <c r="E27" s="85">
        <v>2</v>
      </c>
      <c r="H27" s="2">
        <f t="shared" si="5"/>
        <v>0</v>
      </c>
      <c r="I27" s="2">
        <f t="shared" si="6"/>
        <v>100</v>
      </c>
    </row>
    <row r="28" spans="2:9">
      <c r="B28" s="152"/>
      <c r="C28" s="2" t="s">
        <v>45</v>
      </c>
      <c r="D28" s="85">
        <v>0</v>
      </c>
      <c r="E28" s="85">
        <v>3</v>
      </c>
      <c r="H28" s="2">
        <f t="shared" si="5"/>
        <v>0</v>
      </c>
      <c r="I28" s="2">
        <f t="shared" si="6"/>
        <v>100</v>
      </c>
    </row>
    <row r="29" spans="2:9">
      <c r="B29" s="152"/>
      <c r="C29" s="2" t="s">
        <v>46</v>
      </c>
      <c r="D29" s="85">
        <v>0</v>
      </c>
      <c r="E29" s="85">
        <v>2</v>
      </c>
      <c r="H29" s="2">
        <f t="shared" si="5"/>
        <v>0</v>
      </c>
      <c r="I29" s="2">
        <f t="shared" si="6"/>
        <v>100</v>
      </c>
    </row>
    <row r="30" spans="2:9">
      <c r="B30" s="152"/>
      <c r="C30" s="2" t="s">
        <v>47</v>
      </c>
      <c r="D30" s="85">
        <v>1</v>
      </c>
      <c r="E30" s="85">
        <v>2</v>
      </c>
      <c r="H30" s="2">
        <f t="shared" si="5"/>
        <v>33.333333333333336</v>
      </c>
      <c r="I30" s="2">
        <f t="shared" si="6"/>
        <v>66.666666666666657</v>
      </c>
    </row>
    <row r="31" spans="2:9">
      <c r="B31" s="152"/>
      <c r="C31" s="2" t="s">
        <v>48</v>
      </c>
      <c r="D31" s="85">
        <v>0</v>
      </c>
      <c r="E31" s="85">
        <v>2</v>
      </c>
      <c r="H31" s="2">
        <f t="shared" si="5"/>
        <v>0</v>
      </c>
      <c r="I31" s="2">
        <f t="shared" si="6"/>
        <v>100</v>
      </c>
    </row>
    <row r="32" spans="2:9">
      <c r="B32" s="152"/>
      <c r="C32" s="2" t="s">
        <v>49</v>
      </c>
      <c r="D32" s="85">
        <v>0</v>
      </c>
      <c r="E32" s="85">
        <v>4</v>
      </c>
      <c r="H32" s="2">
        <f t="shared" si="5"/>
        <v>0</v>
      </c>
      <c r="I32" s="2">
        <f t="shared" si="6"/>
        <v>100</v>
      </c>
    </row>
    <row r="33" spans="2:9">
      <c r="B33" s="152"/>
      <c r="C33" s="2" t="s">
        <v>50</v>
      </c>
      <c r="D33" s="85">
        <v>0</v>
      </c>
      <c r="E33" s="85">
        <v>4</v>
      </c>
      <c r="H33" s="2">
        <f t="shared" si="5"/>
        <v>0</v>
      </c>
      <c r="I33" s="2">
        <f t="shared" si="6"/>
        <v>100</v>
      </c>
    </row>
    <row r="35" spans="2:9">
      <c r="C35" s="23" t="s">
        <v>75</v>
      </c>
      <c r="D35" s="23">
        <f>SUM(D23:E33)</f>
        <v>44</v>
      </c>
      <c r="G35" s="10" t="s">
        <v>11</v>
      </c>
      <c r="H35" s="10">
        <f>AVERAGE(H23:H33)</f>
        <v>7.575757575757577</v>
      </c>
      <c r="I35" s="10">
        <f>AVERAGE(I23:I33)</f>
        <v>92.424242424242422</v>
      </c>
    </row>
    <row r="36" spans="2:9">
      <c r="C36" s="23"/>
      <c r="D36" s="86"/>
      <c r="G36" s="84"/>
      <c r="H36" s="10"/>
      <c r="I36" s="10"/>
    </row>
    <row r="37" spans="2:9" ht="16" customHeight="1">
      <c r="B37" s="152" t="s">
        <v>321</v>
      </c>
      <c r="C37" s="43" t="s">
        <v>40</v>
      </c>
      <c r="D37" s="85">
        <v>1</v>
      </c>
      <c r="E37" s="85">
        <v>4</v>
      </c>
      <c r="H37" s="2">
        <f t="shared" ref="H37:H43" si="7">D37*100/(D37+E37)</f>
        <v>20</v>
      </c>
      <c r="I37" s="2">
        <f t="shared" ref="I37:I43" si="8">100-H37</f>
        <v>80</v>
      </c>
    </row>
    <row r="38" spans="2:9">
      <c r="B38" s="152"/>
      <c r="C38" s="43" t="s">
        <v>41</v>
      </c>
      <c r="D38" s="85">
        <v>1</v>
      </c>
      <c r="E38" s="85">
        <v>5</v>
      </c>
      <c r="H38" s="2">
        <f t="shared" si="7"/>
        <v>16.666666666666668</v>
      </c>
      <c r="I38" s="2">
        <f t="shared" si="8"/>
        <v>83.333333333333329</v>
      </c>
    </row>
    <row r="39" spans="2:9">
      <c r="B39" s="152"/>
      <c r="C39" s="43" t="s">
        <v>42</v>
      </c>
      <c r="D39" s="85">
        <v>1</v>
      </c>
      <c r="E39" s="85">
        <v>4</v>
      </c>
      <c r="H39" s="2">
        <f t="shared" si="7"/>
        <v>20</v>
      </c>
      <c r="I39" s="2">
        <f t="shared" si="8"/>
        <v>80</v>
      </c>
    </row>
    <row r="40" spans="2:9">
      <c r="B40" s="152"/>
      <c r="C40" s="43" t="s">
        <v>43</v>
      </c>
      <c r="D40" s="85">
        <v>0</v>
      </c>
      <c r="E40" s="85">
        <v>10</v>
      </c>
      <c r="H40" s="2">
        <f t="shared" si="7"/>
        <v>0</v>
      </c>
      <c r="I40" s="2">
        <f t="shared" si="8"/>
        <v>100</v>
      </c>
    </row>
    <row r="41" spans="2:9">
      <c r="B41" s="152"/>
      <c r="C41" s="43" t="s">
        <v>44</v>
      </c>
      <c r="D41" s="85">
        <v>1</v>
      </c>
      <c r="E41" s="85">
        <v>3</v>
      </c>
      <c r="H41" s="2">
        <f t="shared" si="7"/>
        <v>25</v>
      </c>
      <c r="I41" s="2">
        <f t="shared" si="8"/>
        <v>75</v>
      </c>
    </row>
    <row r="42" spans="2:9">
      <c r="B42" s="152"/>
      <c r="C42" s="43" t="s">
        <v>45</v>
      </c>
      <c r="D42" s="85">
        <v>0</v>
      </c>
      <c r="E42" s="85">
        <v>5</v>
      </c>
      <c r="H42" s="2">
        <f t="shared" si="7"/>
        <v>0</v>
      </c>
      <c r="I42" s="2">
        <f t="shared" si="8"/>
        <v>100</v>
      </c>
    </row>
    <row r="43" spans="2:9">
      <c r="B43" s="152"/>
      <c r="C43" s="43" t="s">
        <v>46</v>
      </c>
      <c r="D43" s="85">
        <v>2</v>
      </c>
      <c r="E43" s="85">
        <v>3</v>
      </c>
      <c r="H43" s="2">
        <f t="shared" si="7"/>
        <v>40</v>
      </c>
      <c r="I43" s="2">
        <f t="shared" si="8"/>
        <v>60</v>
      </c>
    </row>
    <row r="45" spans="2:9">
      <c r="C45" s="23" t="s">
        <v>75</v>
      </c>
      <c r="D45" s="23">
        <f>SUM(D37:E43)</f>
        <v>40</v>
      </c>
      <c r="G45" s="10" t="s">
        <v>11</v>
      </c>
      <c r="H45" s="10">
        <f>AVERAGE(H37:H43)</f>
        <v>17.380952380952383</v>
      </c>
      <c r="I45" s="10">
        <f>AVERAGE(I37:I43)</f>
        <v>82.619047619047606</v>
      </c>
    </row>
    <row r="46" spans="2:9">
      <c r="C46" s="83"/>
      <c r="D46" s="83"/>
      <c r="E46" s="18"/>
      <c r="F46" s="18"/>
      <c r="G46" s="84"/>
      <c r="H46" s="84"/>
      <c r="I46" s="84"/>
    </row>
    <row r="47" spans="2:9" ht="16" customHeight="1">
      <c r="B47" s="152" t="s">
        <v>322</v>
      </c>
      <c r="C47" s="2" t="s">
        <v>40</v>
      </c>
      <c r="D47" s="2">
        <v>0</v>
      </c>
      <c r="E47" s="2">
        <v>9</v>
      </c>
      <c r="H47" s="2">
        <f t="shared" ref="H47:H51" si="9">D47*100/(D47+E47)</f>
        <v>0</v>
      </c>
      <c r="I47" s="2">
        <f t="shared" ref="I47:I51" si="10">100-H47</f>
        <v>100</v>
      </c>
    </row>
    <row r="48" spans="2:9">
      <c r="B48" s="152"/>
      <c r="C48" s="2" t="s">
        <v>41</v>
      </c>
      <c r="D48" s="2">
        <v>0</v>
      </c>
      <c r="E48" s="2">
        <v>12</v>
      </c>
      <c r="H48" s="87">
        <f t="shared" si="9"/>
        <v>0</v>
      </c>
      <c r="I48" s="87">
        <f t="shared" si="10"/>
        <v>100</v>
      </c>
    </row>
    <row r="49" spans="2:10">
      <c r="B49" s="152"/>
      <c r="C49" s="2" t="s">
        <v>42</v>
      </c>
      <c r="D49" s="2">
        <v>1</v>
      </c>
      <c r="E49" s="2">
        <v>9</v>
      </c>
      <c r="H49" s="2">
        <f t="shared" si="9"/>
        <v>10</v>
      </c>
      <c r="I49" s="2">
        <f t="shared" si="10"/>
        <v>90</v>
      </c>
    </row>
    <row r="50" spans="2:10">
      <c r="B50" s="152"/>
      <c r="C50" s="2" t="s">
        <v>43</v>
      </c>
      <c r="D50" s="2">
        <v>2</v>
      </c>
      <c r="E50" s="2">
        <v>16</v>
      </c>
      <c r="H50" s="2">
        <f t="shared" si="9"/>
        <v>11.111111111111111</v>
      </c>
      <c r="I50" s="2">
        <f t="shared" si="10"/>
        <v>88.888888888888886</v>
      </c>
    </row>
    <row r="51" spans="2:10">
      <c r="B51" s="152"/>
      <c r="C51" s="2" t="s">
        <v>44</v>
      </c>
      <c r="D51" s="2">
        <v>1</v>
      </c>
      <c r="E51" s="2">
        <v>14</v>
      </c>
      <c r="H51" s="2">
        <f t="shared" si="9"/>
        <v>6.666666666666667</v>
      </c>
      <c r="I51" s="2">
        <f t="shared" si="10"/>
        <v>93.333333333333329</v>
      </c>
    </row>
    <row r="53" spans="2:10">
      <c r="C53" s="23" t="s">
        <v>75</v>
      </c>
      <c r="D53" s="23">
        <f>SUM(D47:E51)</f>
        <v>64</v>
      </c>
      <c r="G53" s="10" t="s">
        <v>11</v>
      </c>
      <c r="H53" s="10">
        <f>AVERAGE(H47:H51)</f>
        <v>5.5555555555555554</v>
      </c>
      <c r="I53" s="10">
        <f>AVERAGE(I47:I51)</f>
        <v>94.444444444444443</v>
      </c>
    </row>
    <row r="54" spans="2:10">
      <c r="C54" s="83"/>
      <c r="D54" s="83"/>
      <c r="G54" s="84"/>
      <c r="H54" s="84"/>
      <c r="I54" s="84"/>
    </row>
    <row r="55" spans="2:10" ht="16" customHeight="1">
      <c r="B55" s="152" t="s">
        <v>323</v>
      </c>
      <c r="C55" s="2" t="s">
        <v>40</v>
      </c>
      <c r="D55" s="99">
        <v>3</v>
      </c>
      <c r="E55" s="99">
        <v>2</v>
      </c>
      <c r="F55" s="194"/>
      <c r="G55" s="194"/>
      <c r="H55" s="41">
        <f t="shared" ref="H55:H64" si="11">D55*100/(D55+E55)</f>
        <v>60</v>
      </c>
      <c r="I55" s="41">
        <f t="shared" ref="I55:I64" si="12">100-H55</f>
        <v>40</v>
      </c>
      <c r="J55" s="194"/>
    </row>
    <row r="56" spans="2:10">
      <c r="B56" s="152"/>
      <c r="C56" s="76" t="s">
        <v>41</v>
      </c>
      <c r="D56" s="195">
        <v>4</v>
      </c>
      <c r="E56" s="99">
        <v>3</v>
      </c>
      <c r="F56" s="194"/>
      <c r="G56" s="194"/>
      <c r="H56" s="196">
        <f t="shared" si="11"/>
        <v>57.142857142857146</v>
      </c>
      <c r="I56" s="196">
        <f t="shared" si="12"/>
        <v>42.857142857142854</v>
      </c>
      <c r="J56" s="194"/>
    </row>
    <row r="57" spans="2:10">
      <c r="B57" s="152"/>
      <c r="C57" s="43" t="s">
        <v>42</v>
      </c>
      <c r="D57" s="99">
        <v>2</v>
      </c>
      <c r="E57" s="99">
        <v>2</v>
      </c>
      <c r="F57" s="194"/>
      <c r="G57" s="194"/>
      <c r="H57" s="41">
        <f t="shared" si="11"/>
        <v>50</v>
      </c>
      <c r="I57" s="41">
        <f t="shared" si="12"/>
        <v>50</v>
      </c>
      <c r="J57" s="194"/>
    </row>
    <row r="58" spans="2:10">
      <c r="B58" s="152"/>
      <c r="C58" s="43" t="s">
        <v>43</v>
      </c>
      <c r="D58" s="99">
        <v>2</v>
      </c>
      <c r="E58" s="99">
        <v>1</v>
      </c>
      <c r="F58" s="194"/>
      <c r="G58" s="194"/>
      <c r="H58" s="41">
        <f t="shared" si="11"/>
        <v>66.666666666666671</v>
      </c>
      <c r="I58" s="41">
        <f t="shared" si="12"/>
        <v>33.333333333333329</v>
      </c>
      <c r="J58" s="194"/>
    </row>
    <row r="59" spans="2:10">
      <c r="B59" s="152"/>
      <c r="C59" s="43" t="s">
        <v>44</v>
      </c>
      <c r="D59" s="99">
        <v>1</v>
      </c>
      <c r="E59" s="99">
        <v>2</v>
      </c>
      <c r="F59" s="194"/>
      <c r="G59" s="194"/>
      <c r="H59" s="41">
        <f t="shared" si="11"/>
        <v>33.333333333333336</v>
      </c>
      <c r="I59" s="41">
        <f t="shared" si="12"/>
        <v>66.666666666666657</v>
      </c>
      <c r="J59" s="194"/>
    </row>
    <row r="60" spans="2:10">
      <c r="B60" s="152"/>
      <c r="C60" s="43" t="s">
        <v>45</v>
      </c>
      <c r="D60" s="99">
        <v>1</v>
      </c>
      <c r="E60" s="99">
        <v>1</v>
      </c>
      <c r="F60" s="194"/>
      <c r="G60" s="194"/>
      <c r="H60" s="41">
        <f t="shared" si="11"/>
        <v>50</v>
      </c>
      <c r="I60" s="41">
        <f t="shared" si="12"/>
        <v>50</v>
      </c>
      <c r="J60" s="194"/>
    </row>
    <row r="61" spans="2:10">
      <c r="B61" s="152"/>
      <c r="C61" s="43" t="s">
        <v>46</v>
      </c>
      <c r="D61" s="99">
        <v>1</v>
      </c>
      <c r="E61" s="99">
        <v>3</v>
      </c>
      <c r="F61" s="194"/>
      <c r="G61" s="194"/>
      <c r="H61" s="41">
        <f t="shared" si="11"/>
        <v>25</v>
      </c>
      <c r="I61" s="41">
        <f t="shared" si="12"/>
        <v>75</v>
      </c>
      <c r="J61" s="194"/>
    </row>
    <row r="62" spans="2:10">
      <c r="B62" s="152"/>
      <c r="C62" s="43" t="s">
        <v>47</v>
      </c>
      <c r="D62" s="99">
        <v>4</v>
      </c>
      <c r="E62" s="99">
        <v>2</v>
      </c>
      <c r="F62" s="194"/>
      <c r="G62" s="194"/>
      <c r="H62" s="41">
        <f t="shared" si="11"/>
        <v>66.666666666666671</v>
      </c>
      <c r="I62" s="41">
        <f t="shared" si="12"/>
        <v>33.333333333333329</v>
      </c>
      <c r="J62" s="194"/>
    </row>
    <row r="63" spans="2:10">
      <c r="B63" s="152"/>
      <c r="C63" s="43" t="s">
        <v>48</v>
      </c>
      <c r="D63" s="99">
        <v>1</v>
      </c>
      <c r="E63" s="99">
        <v>3</v>
      </c>
      <c r="F63" s="194"/>
      <c r="G63" s="194"/>
      <c r="H63" s="41">
        <f t="shared" si="11"/>
        <v>25</v>
      </c>
      <c r="I63" s="41">
        <f t="shared" si="12"/>
        <v>75</v>
      </c>
      <c r="J63" s="194"/>
    </row>
    <row r="64" spans="2:10">
      <c r="B64" s="152"/>
      <c r="C64" s="43" t="s">
        <v>49</v>
      </c>
      <c r="D64" s="99">
        <v>2</v>
      </c>
      <c r="E64" s="99">
        <v>3</v>
      </c>
      <c r="F64" s="194"/>
      <c r="G64" s="194"/>
      <c r="H64" s="41">
        <f t="shared" si="11"/>
        <v>40</v>
      </c>
      <c r="I64" s="41">
        <f t="shared" si="12"/>
        <v>60</v>
      </c>
      <c r="J64" s="194"/>
    </row>
    <row r="65" spans="2:9">
      <c r="H65" s="119"/>
      <c r="I65" s="119"/>
    </row>
    <row r="66" spans="2:9">
      <c r="C66" s="23" t="s">
        <v>75</v>
      </c>
      <c r="D66" s="23">
        <f>SUM(D55:E64)</f>
        <v>43</v>
      </c>
      <c r="G66" s="10" t="s">
        <v>11</v>
      </c>
      <c r="H66" s="10">
        <f>AVERAGE(H55:H64)</f>
        <v>47.38095238095238</v>
      </c>
      <c r="I66" s="10">
        <f>AVERAGE(I55:I64)</f>
        <v>52.619047619047613</v>
      </c>
    </row>
    <row r="67" spans="2:9">
      <c r="C67" s="83"/>
      <c r="D67" s="83"/>
      <c r="E67" s="18"/>
      <c r="F67" s="18"/>
      <c r="G67" s="84"/>
      <c r="H67" s="84"/>
      <c r="I67" s="84"/>
    </row>
    <row r="68" spans="2:9" ht="16" customHeight="1">
      <c r="B68" s="152" t="s">
        <v>324</v>
      </c>
      <c r="C68" s="2" t="s">
        <v>40</v>
      </c>
      <c r="D68" s="41">
        <v>2</v>
      </c>
      <c r="E68" s="41">
        <v>1</v>
      </c>
      <c r="F68" s="194"/>
      <c r="G68" s="194"/>
      <c r="H68" s="41">
        <f t="shared" ref="H68:H77" si="13">D68*100/(D68+E68)</f>
        <v>66.666666666666671</v>
      </c>
      <c r="I68" s="41">
        <f t="shared" ref="I68:I77" si="14">100-H68</f>
        <v>33.333333333333329</v>
      </c>
    </row>
    <row r="69" spans="2:9">
      <c r="B69" s="152"/>
      <c r="C69" s="2" t="s">
        <v>41</v>
      </c>
      <c r="D69" s="41">
        <v>2</v>
      </c>
      <c r="E69" s="41">
        <v>6</v>
      </c>
      <c r="F69" s="194"/>
      <c r="G69" s="194"/>
      <c r="H69" s="196">
        <f t="shared" si="13"/>
        <v>25</v>
      </c>
      <c r="I69" s="196">
        <f t="shared" si="14"/>
        <v>75</v>
      </c>
    </row>
    <row r="70" spans="2:9">
      <c r="B70" s="152"/>
      <c r="C70" s="2" t="s">
        <v>42</v>
      </c>
      <c r="D70" s="41">
        <v>2</v>
      </c>
      <c r="E70" s="41">
        <v>3</v>
      </c>
      <c r="F70" s="194"/>
      <c r="G70" s="194"/>
      <c r="H70" s="41">
        <f t="shared" si="13"/>
        <v>40</v>
      </c>
      <c r="I70" s="41">
        <f t="shared" si="14"/>
        <v>60</v>
      </c>
    </row>
    <row r="71" spans="2:9">
      <c r="B71" s="152"/>
      <c r="C71" s="2" t="s">
        <v>43</v>
      </c>
      <c r="D71" s="197">
        <v>0</v>
      </c>
      <c r="E71" s="41">
        <v>5</v>
      </c>
      <c r="F71" s="194"/>
      <c r="G71" s="194"/>
      <c r="H71" s="41">
        <f t="shared" si="13"/>
        <v>0</v>
      </c>
      <c r="I71" s="41">
        <f t="shared" si="14"/>
        <v>100</v>
      </c>
    </row>
    <row r="72" spans="2:9">
      <c r="B72" s="152"/>
      <c r="C72" s="2" t="s">
        <v>44</v>
      </c>
      <c r="D72" s="197">
        <v>0</v>
      </c>
      <c r="E72" s="41">
        <v>13</v>
      </c>
      <c r="F72" s="194"/>
      <c r="G72" s="194"/>
      <c r="H72" s="41">
        <f t="shared" si="13"/>
        <v>0</v>
      </c>
      <c r="I72" s="41">
        <f t="shared" si="14"/>
        <v>100</v>
      </c>
    </row>
    <row r="73" spans="2:9">
      <c r="B73" s="152"/>
      <c r="C73" s="2" t="s">
        <v>45</v>
      </c>
      <c r="D73" s="41">
        <v>0</v>
      </c>
      <c r="E73" s="41">
        <v>2</v>
      </c>
      <c r="F73" s="194"/>
      <c r="G73" s="194"/>
      <c r="H73" s="41">
        <f t="shared" si="13"/>
        <v>0</v>
      </c>
      <c r="I73" s="41">
        <f t="shared" si="14"/>
        <v>100</v>
      </c>
    </row>
    <row r="74" spans="2:9">
      <c r="B74" s="152"/>
      <c r="C74" s="2" t="s">
        <v>46</v>
      </c>
      <c r="D74" s="41">
        <v>0</v>
      </c>
      <c r="E74" s="41">
        <v>5</v>
      </c>
      <c r="F74" s="194"/>
      <c r="G74" s="194"/>
      <c r="H74" s="41">
        <f t="shared" si="13"/>
        <v>0</v>
      </c>
      <c r="I74" s="41">
        <f t="shared" si="14"/>
        <v>100</v>
      </c>
    </row>
    <row r="75" spans="2:9">
      <c r="B75" s="152"/>
      <c r="C75" s="2" t="s">
        <v>47</v>
      </c>
      <c r="D75" s="41">
        <v>1</v>
      </c>
      <c r="E75" s="41">
        <v>3</v>
      </c>
      <c r="F75" s="194"/>
      <c r="G75" s="194"/>
      <c r="H75" s="41">
        <f t="shared" si="13"/>
        <v>25</v>
      </c>
      <c r="I75" s="41">
        <f t="shared" si="14"/>
        <v>75</v>
      </c>
    </row>
    <row r="76" spans="2:9">
      <c r="B76" s="152"/>
      <c r="C76" s="2" t="s">
        <v>48</v>
      </c>
      <c r="D76" s="41">
        <v>0</v>
      </c>
      <c r="E76" s="41">
        <v>3</v>
      </c>
      <c r="F76" s="194"/>
      <c r="G76" s="194"/>
      <c r="H76" s="41">
        <f t="shared" si="13"/>
        <v>0</v>
      </c>
      <c r="I76" s="41">
        <f t="shared" si="14"/>
        <v>100</v>
      </c>
    </row>
    <row r="77" spans="2:9">
      <c r="B77" s="152"/>
      <c r="C77" s="2" t="s">
        <v>49</v>
      </c>
      <c r="D77" s="41">
        <v>0</v>
      </c>
      <c r="E77" s="41">
        <v>2</v>
      </c>
      <c r="F77" s="194"/>
      <c r="G77" s="194"/>
      <c r="H77" s="41">
        <f t="shared" si="13"/>
        <v>0</v>
      </c>
      <c r="I77" s="41">
        <f t="shared" si="14"/>
        <v>100</v>
      </c>
    </row>
    <row r="79" spans="2:9">
      <c r="C79" s="23" t="s">
        <v>75</v>
      </c>
      <c r="D79" s="23">
        <f>SUM(D68:E77)</f>
        <v>50</v>
      </c>
      <c r="G79" s="10" t="s">
        <v>11</v>
      </c>
      <c r="H79" s="10">
        <f>AVERAGE(H68:H77)</f>
        <v>15.666666666666668</v>
      </c>
      <c r="I79" s="10">
        <f>AVERAGE(I68:I77)</f>
        <v>84.333333333333329</v>
      </c>
    </row>
    <row r="81" spans="2:9" ht="16" customHeight="1">
      <c r="B81" s="153" t="s">
        <v>38</v>
      </c>
      <c r="C81" s="2" t="s">
        <v>40</v>
      </c>
      <c r="D81" s="2">
        <v>3</v>
      </c>
      <c r="E81" s="2">
        <v>1</v>
      </c>
      <c r="H81" s="2">
        <f t="shared" si="4"/>
        <v>75</v>
      </c>
      <c r="I81" s="2">
        <f t="shared" si="1"/>
        <v>25</v>
      </c>
    </row>
    <row r="82" spans="2:9">
      <c r="B82" s="154"/>
      <c r="C82" s="2" t="s">
        <v>41</v>
      </c>
      <c r="D82" s="2">
        <v>8</v>
      </c>
      <c r="E82" s="2">
        <v>4</v>
      </c>
      <c r="H82" s="2">
        <f t="shared" si="4"/>
        <v>66.666666666666671</v>
      </c>
      <c r="I82" s="2">
        <f t="shared" si="1"/>
        <v>33.333333333333329</v>
      </c>
    </row>
    <row r="83" spans="2:9">
      <c r="B83" s="154"/>
      <c r="C83" s="2" t="s">
        <v>42</v>
      </c>
      <c r="D83" s="2">
        <v>12</v>
      </c>
      <c r="E83" s="2">
        <v>1</v>
      </c>
      <c r="H83" s="2">
        <f t="shared" si="4"/>
        <v>92.307692307692307</v>
      </c>
      <c r="I83" s="2">
        <f t="shared" si="1"/>
        <v>7.6923076923076934</v>
      </c>
    </row>
    <row r="84" spans="2:9">
      <c r="B84" s="154"/>
      <c r="C84" s="2" t="s">
        <v>43</v>
      </c>
      <c r="D84" s="2">
        <v>13</v>
      </c>
      <c r="E84" s="2">
        <v>1</v>
      </c>
      <c r="H84" s="2">
        <f t="shared" si="4"/>
        <v>92.857142857142861</v>
      </c>
      <c r="I84" s="2">
        <f t="shared" si="1"/>
        <v>7.1428571428571388</v>
      </c>
    </row>
    <row r="85" spans="2:9">
      <c r="B85" s="154"/>
      <c r="C85" s="2" t="s">
        <v>44</v>
      </c>
      <c r="D85" s="2">
        <v>13</v>
      </c>
      <c r="E85" s="2">
        <v>2</v>
      </c>
      <c r="H85" s="2">
        <f t="shared" si="4"/>
        <v>86.666666666666671</v>
      </c>
      <c r="I85" s="2">
        <f t="shared" si="1"/>
        <v>13.333333333333329</v>
      </c>
    </row>
    <row r="86" spans="2:9">
      <c r="B86" s="154"/>
      <c r="C86" s="2" t="s">
        <v>45</v>
      </c>
      <c r="D86" s="2">
        <v>4</v>
      </c>
      <c r="E86" s="2">
        <v>5</v>
      </c>
      <c r="H86" s="2">
        <f t="shared" si="4"/>
        <v>44.444444444444443</v>
      </c>
      <c r="I86" s="2">
        <f t="shared" si="1"/>
        <v>55.555555555555557</v>
      </c>
    </row>
    <row r="87" spans="2:9">
      <c r="B87" s="154"/>
      <c r="C87" s="2" t="s">
        <v>46</v>
      </c>
      <c r="D87" s="2">
        <v>5</v>
      </c>
      <c r="E87" s="2">
        <v>2</v>
      </c>
      <c r="H87" s="2">
        <f t="shared" si="4"/>
        <v>71.428571428571431</v>
      </c>
      <c r="I87" s="2">
        <f t="shared" si="1"/>
        <v>28.571428571428569</v>
      </c>
    </row>
    <row r="88" spans="2:9">
      <c r="B88" s="155"/>
      <c r="C88" s="2" t="s">
        <v>47</v>
      </c>
      <c r="D88" s="2">
        <v>13</v>
      </c>
      <c r="E88" s="2">
        <v>2</v>
      </c>
      <c r="H88" s="2">
        <f t="shared" si="4"/>
        <v>86.666666666666671</v>
      </c>
      <c r="I88" s="2">
        <f t="shared" si="1"/>
        <v>13.333333333333329</v>
      </c>
    </row>
    <row r="90" spans="2:9">
      <c r="C90" s="23" t="s">
        <v>75</v>
      </c>
      <c r="D90" s="23">
        <f>SUM(D81:E88)</f>
        <v>89</v>
      </c>
      <c r="G90" s="10" t="s">
        <v>11</v>
      </c>
      <c r="H90" s="10">
        <f>AVERAGE(H81:H88)</f>
        <v>77.004731379731382</v>
      </c>
      <c r="I90" s="10">
        <f>AVERAGE(I81:I88)</f>
        <v>22.995268620268618</v>
      </c>
    </row>
    <row r="92" spans="2:9" ht="16" customHeight="1">
      <c r="B92" s="153" t="s">
        <v>209</v>
      </c>
      <c r="C92" s="2" t="s">
        <v>40</v>
      </c>
      <c r="D92" s="2">
        <v>1</v>
      </c>
      <c r="E92" s="2">
        <v>8</v>
      </c>
      <c r="H92" s="2">
        <f t="shared" ref="H92:H99" si="15">D92*100/(D92+E92)</f>
        <v>11.111111111111111</v>
      </c>
      <c r="I92" s="2">
        <f t="shared" ref="I92:I99" si="16">100-H92</f>
        <v>88.888888888888886</v>
      </c>
    </row>
    <row r="93" spans="2:9">
      <c r="B93" s="154"/>
      <c r="C93" s="2" t="s">
        <v>41</v>
      </c>
      <c r="D93" s="2">
        <v>1</v>
      </c>
      <c r="E93" s="2">
        <v>2</v>
      </c>
      <c r="H93" s="2">
        <f t="shared" si="15"/>
        <v>33.333333333333336</v>
      </c>
      <c r="I93" s="2">
        <f t="shared" si="16"/>
        <v>66.666666666666657</v>
      </c>
    </row>
    <row r="94" spans="2:9">
      <c r="B94" s="154"/>
      <c r="C94" s="2" t="s">
        <v>42</v>
      </c>
      <c r="D94" s="2">
        <v>0</v>
      </c>
      <c r="E94" s="2">
        <v>4</v>
      </c>
      <c r="H94" s="2">
        <f t="shared" si="15"/>
        <v>0</v>
      </c>
      <c r="I94" s="2">
        <f t="shared" si="16"/>
        <v>100</v>
      </c>
    </row>
    <row r="95" spans="2:9">
      <c r="B95" s="154"/>
      <c r="C95" s="2" t="s">
        <v>43</v>
      </c>
      <c r="D95" s="2">
        <v>6</v>
      </c>
      <c r="E95" s="2">
        <v>11</v>
      </c>
      <c r="H95" s="2">
        <f t="shared" si="15"/>
        <v>35.294117647058826</v>
      </c>
      <c r="I95" s="2">
        <f t="shared" si="16"/>
        <v>64.705882352941174</v>
      </c>
    </row>
    <row r="96" spans="2:9">
      <c r="B96" s="154"/>
      <c r="C96" s="2" t="s">
        <v>44</v>
      </c>
      <c r="D96" s="2">
        <v>5</v>
      </c>
      <c r="E96" s="2">
        <v>8</v>
      </c>
      <c r="H96" s="2">
        <f t="shared" si="15"/>
        <v>38.46153846153846</v>
      </c>
      <c r="I96" s="2">
        <f t="shared" si="16"/>
        <v>61.53846153846154</v>
      </c>
    </row>
    <row r="97" spans="2:9">
      <c r="B97" s="154"/>
      <c r="C97" s="2" t="s">
        <v>45</v>
      </c>
      <c r="D97" s="2">
        <v>2</v>
      </c>
      <c r="E97" s="2">
        <v>11</v>
      </c>
      <c r="H97" s="2">
        <f t="shared" si="15"/>
        <v>15.384615384615385</v>
      </c>
      <c r="I97" s="2">
        <f t="shared" si="16"/>
        <v>84.615384615384613</v>
      </c>
    </row>
    <row r="98" spans="2:9">
      <c r="B98" s="154"/>
      <c r="C98" s="2" t="s">
        <v>46</v>
      </c>
      <c r="D98" s="2">
        <v>1</v>
      </c>
      <c r="E98" s="2">
        <v>9</v>
      </c>
      <c r="H98" s="2">
        <f t="shared" si="15"/>
        <v>10</v>
      </c>
      <c r="I98" s="2">
        <f t="shared" si="16"/>
        <v>90</v>
      </c>
    </row>
    <row r="99" spans="2:9">
      <c r="B99" s="154"/>
      <c r="C99" s="2" t="s">
        <v>47</v>
      </c>
      <c r="D99" s="2">
        <v>3</v>
      </c>
      <c r="E99" s="2">
        <v>13</v>
      </c>
      <c r="H99" s="2">
        <f t="shared" si="15"/>
        <v>18.75</v>
      </c>
      <c r="I99" s="2">
        <f t="shared" si="16"/>
        <v>81.25</v>
      </c>
    </row>
    <row r="100" spans="2:9">
      <c r="B100" s="154"/>
      <c r="C100" s="2" t="s">
        <v>48</v>
      </c>
      <c r="D100" s="2">
        <v>1</v>
      </c>
      <c r="E100" s="2">
        <v>2</v>
      </c>
      <c r="H100" s="2">
        <f t="shared" ref="H100:H102" si="17">D100*100/(D100+E100)</f>
        <v>33.333333333333336</v>
      </c>
      <c r="I100" s="2">
        <f t="shared" ref="I100:I102" si="18">100-H100</f>
        <v>66.666666666666657</v>
      </c>
    </row>
    <row r="101" spans="2:9">
      <c r="B101" s="154"/>
      <c r="C101" s="2" t="s">
        <v>49</v>
      </c>
      <c r="D101" s="2">
        <v>1</v>
      </c>
      <c r="E101" s="2">
        <v>5</v>
      </c>
      <c r="H101" s="2">
        <f t="shared" si="17"/>
        <v>16.666666666666668</v>
      </c>
      <c r="I101" s="2">
        <f t="shared" si="18"/>
        <v>83.333333333333329</v>
      </c>
    </row>
    <row r="102" spans="2:9">
      <c r="B102" s="155"/>
      <c r="C102" s="2" t="s">
        <v>50</v>
      </c>
      <c r="D102" s="2">
        <v>3</v>
      </c>
      <c r="E102" s="2">
        <v>4</v>
      </c>
      <c r="H102" s="2">
        <f t="shared" si="17"/>
        <v>42.857142857142854</v>
      </c>
      <c r="I102" s="2">
        <f t="shared" si="18"/>
        <v>57.142857142857146</v>
      </c>
    </row>
    <row r="104" spans="2:9">
      <c r="C104" s="23" t="s">
        <v>75</v>
      </c>
      <c r="D104" s="23">
        <f>SUM(D92:E102)</f>
        <v>101</v>
      </c>
      <c r="G104" s="10" t="s">
        <v>11</v>
      </c>
      <c r="H104" s="10">
        <f>AVERAGE(H92:H102)</f>
        <v>23.199259890436362</v>
      </c>
      <c r="I104" s="10">
        <f>AVERAGE(I92:I102)</f>
        <v>76.800740109563634</v>
      </c>
    </row>
    <row r="107" spans="2:9">
      <c r="F107" s="24" t="s">
        <v>74</v>
      </c>
    </row>
    <row r="108" spans="2:9">
      <c r="C108" s="142" t="s">
        <v>325</v>
      </c>
      <c r="D108" s="142"/>
      <c r="E108" s="142"/>
      <c r="F108" s="129" t="s">
        <v>114</v>
      </c>
    </row>
    <row r="109" spans="2:9">
      <c r="C109" s="142"/>
      <c r="D109" s="142"/>
      <c r="E109" s="142"/>
      <c r="F109" s="129"/>
    </row>
    <row r="110" spans="2:9">
      <c r="C110" s="142"/>
      <c r="D110" s="142"/>
      <c r="E110" s="142"/>
      <c r="F110" s="129"/>
    </row>
    <row r="111" spans="2:9">
      <c r="C111" s="142" t="s">
        <v>327</v>
      </c>
      <c r="D111" s="142"/>
      <c r="E111" s="142"/>
      <c r="F111" s="129" t="s">
        <v>326</v>
      </c>
    </row>
    <row r="112" spans="2:9">
      <c r="C112" s="142"/>
      <c r="D112" s="142"/>
      <c r="E112" s="142"/>
      <c r="F112" s="129"/>
    </row>
    <row r="113" spans="3:6">
      <c r="C113" s="142"/>
      <c r="D113" s="142"/>
      <c r="E113" s="142"/>
      <c r="F113" s="129"/>
    </row>
    <row r="114" spans="3:6">
      <c r="C114" s="142" t="s">
        <v>328</v>
      </c>
      <c r="D114" s="142"/>
      <c r="E114" s="142"/>
      <c r="F114" s="129" t="s">
        <v>329</v>
      </c>
    </row>
    <row r="115" spans="3:6">
      <c r="C115" s="142"/>
      <c r="D115" s="142"/>
      <c r="E115" s="142"/>
      <c r="F115" s="129"/>
    </row>
    <row r="116" spans="3:6">
      <c r="C116" s="142"/>
      <c r="D116" s="142"/>
      <c r="E116" s="142"/>
      <c r="F116" s="129"/>
    </row>
    <row r="120" spans="3:6" ht="16" customHeight="1"/>
    <row r="124" spans="3:6" ht="16" customHeight="1"/>
    <row r="128" spans="3:6" ht="16" customHeight="1"/>
  </sheetData>
  <mergeCells count="20">
    <mergeCell ref="C111:E113"/>
    <mergeCell ref="F111:F113"/>
    <mergeCell ref="C114:E116"/>
    <mergeCell ref="F114:F116"/>
    <mergeCell ref="F108:F110"/>
    <mergeCell ref="B37:B43"/>
    <mergeCell ref="B23:B33"/>
    <mergeCell ref="B47:B51"/>
    <mergeCell ref="B10:B19"/>
    <mergeCell ref="B81:B88"/>
    <mergeCell ref="B92:B102"/>
    <mergeCell ref="C108:E110"/>
    <mergeCell ref="B55:B64"/>
    <mergeCell ref="B68:B77"/>
    <mergeCell ref="D6:E7"/>
    <mergeCell ref="H6:I7"/>
    <mergeCell ref="D8:D9"/>
    <mergeCell ref="E8:E9"/>
    <mergeCell ref="H8:H9"/>
    <mergeCell ref="I8:I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938DE-DEC4-174D-944D-FF9B47886C4C}">
  <dimension ref="B2:R46"/>
  <sheetViews>
    <sheetView workbookViewId="0">
      <selection activeCell="B42" sqref="B42:J42"/>
    </sheetView>
  </sheetViews>
  <sheetFormatPr baseColWidth="10" defaultRowHeight="16"/>
  <sheetData>
    <row r="2" spans="2:18">
      <c r="D2" s="22" t="s">
        <v>195</v>
      </c>
    </row>
    <row r="5" spans="2:18" ht="16" customHeight="1">
      <c r="B5" s="159" t="s">
        <v>196</v>
      </c>
      <c r="C5" s="159"/>
      <c r="D5" s="65"/>
      <c r="E5" s="65"/>
      <c r="F5" s="65"/>
      <c r="G5" s="65"/>
      <c r="H5" s="159" t="s">
        <v>201</v>
      </c>
      <c r="I5" s="159"/>
      <c r="J5" s="65"/>
      <c r="K5" s="65"/>
      <c r="L5" s="65"/>
      <c r="M5" s="65"/>
      <c r="N5" s="159" t="s">
        <v>202</v>
      </c>
      <c r="O5" s="159"/>
      <c r="P5" s="65"/>
      <c r="Q5" s="65"/>
      <c r="R5" s="65"/>
    </row>
    <row r="6" spans="2:18" ht="16" customHeight="1">
      <c r="B6" s="159"/>
      <c r="C6" s="159"/>
      <c r="D6" s="163" t="s">
        <v>198</v>
      </c>
      <c r="E6" s="162"/>
      <c r="F6" s="160" t="s">
        <v>200</v>
      </c>
      <c r="G6" s="65"/>
      <c r="H6" s="159"/>
      <c r="I6" s="159"/>
      <c r="J6" s="161" t="s">
        <v>198</v>
      </c>
      <c r="K6" s="162"/>
      <c r="L6" s="160" t="s">
        <v>200</v>
      </c>
      <c r="M6" s="65"/>
      <c r="N6" s="159"/>
      <c r="O6" s="159"/>
      <c r="P6" s="161" t="s">
        <v>198</v>
      </c>
      <c r="Q6" s="162"/>
      <c r="R6" s="160" t="s">
        <v>200</v>
      </c>
    </row>
    <row r="7" spans="2:18">
      <c r="B7" s="159"/>
      <c r="C7" s="159"/>
      <c r="D7" s="70" t="s">
        <v>199</v>
      </c>
      <c r="E7" s="70" t="s">
        <v>197</v>
      </c>
      <c r="F7" s="160"/>
      <c r="G7" s="65"/>
      <c r="H7" s="159"/>
      <c r="I7" s="159"/>
      <c r="J7" s="71" t="s">
        <v>199</v>
      </c>
      <c r="K7" s="70" t="s">
        <v>197</v>
      </c>
      <c r="L7" s="160"/>
      <c r="M7" s="65"/>
      <c r="N7" s="159"/>
      <c r="O7" s="159"/>
      <c r="P7" s="71" t="s">
        <v>199</v>
      </c>
      <c r="Q7" s="70" t="s">
        <v>197</v>
      </c>
      <c r="R7" s="160"/>
    </row>
    <row r="8" spans="2:18" ht="16" customHeight="1">
      <c r="B8" s="156" t="s">
        <v>20</v>
      </c>
      <c r="C8" s="68">
        <v>1</v>
      </c>
      <c r="D8" s="69">
        <v>126.278173</v>
      </c>
      <c r="E8" s="69">
        <v>29.474818200000001</v>
      </c>
      <c r="F8" s="69">
        <v>81.075921600000001</v>
      </c>
      <c r="G8" s="65"/>
      <c r="H8" s="157" t="s">
        <v>20</v>
      </c>
      <c r="I8" s="68">
        <v>1</v>
      </c>
      <c r="J8" s="69">
        <v>170.40044399999999</v>
      </c>
      <c r="K8" s="69">
        <v>113.351625</v>
      </c>
      <c r="L8" s="69">
        <v>60.052582100000002</v>
      </c>
      <c r="M8" s="65"/>
      <c r="N8" s="157" t="s">
        <v>20</v>
      </c>
      <c r="O8" s="68">
        <v>1</v>
      </c>
      <c r="P8" s="69">
        <v>31.632999999999999</v>
      </c>
      <c r="Q8" s="69">
        <v>22.212</v>
      </c>
      <c r="R8" s="69">
        <v>58.748258900000003</v>
      </c>
    </row>
    <row r="9" spans="2:18">
      <c r="B9" s="157"/>
      <c r="C9" s="68">
        <v>2</v>
      </c>
      <c r="D9" s="69">
        <v>139.61160799999999</v>
      </c>
      <c r="E9" s="69">
        <v>51.020727299999997</v>
      </c>
      <c r="F9" s="69">
        <v>73.236058200000002</v>
      </c>
      <c r="G9" s="65"/>
      <c r="H9" s="157"/>
      <c r="I9" s="68">
        <v>2</v>
      </c>
      <c r="J9" s="69">
        <v>97.006127699999993</v>
      </c>
      <c r="K9" s="69">
        <v>57.891523800000002</v>
      </c>
      <c r="L9" s="69">
        <v>62.625951200000003</v>
      </c>
      <c r="M9" s="65"/>
      <c r="N9" s="157"/>
      <c r="O9" s="68">
        <v>2</v>
      </c>
      <c r="P9" s="69">
        <v>42.416142899999997</v>
      </c>
      <c r="Q9" s="69">
        <v>28.976400000000002</v>
      </c>
      <c r="R9" s="69">
        <v>59.412567699999997</v>
      </c>
    </row>
    <row r="10" spans="2:18">
      <c r="B10" s="157"/>
      <c r="C10" s="68">
        <v>3</v>
      </c>
      <c r="D10" s="69">
        <v>133.48986500000001</v>
      </c>
      <c r="E10" s="69">
        <v>34.1052143</v>
      </c>
      <c r="F10" s="69">
        <v>79.650229400000001</v>
      </c>
      <c r="G10" s="65"/>
      <c r="H10" s="157"/>
      <c r="I10" s="68">
        <v>3</v>
      </c>
      <c r="J10" s="69">
        <v>147.632274</v>
      </c>
      <c r="K10" s="69">
        <v>145.316667</v>
      </c>
      <c r="L10" s="69">
        <v>50.395223700000003</v>
      </c>
      <c r="M10" s="65"/>
      <c r="N10" s="157"/>
      <c r="O10" s="68">
        <v>3</v>
      </c>
      <c r="P10" s="69">
        <v>40</v>
      </c>
      <c r="Q10" s="69">
        <v>35</v>
      </c>
      <c r="R10" s="69">
        <v>53.3333333</v>
      </c>
    </row>
    <row r="11" spans="2:18">
      <c r="B11" s="157"/>
      <c r="C11" s="68">
        <v>4</v>
      </c>
      <c r="D11" s="69">
        <v>177.739631</v>
      </c>
      <c r="E11" s="69">
        <v>25.495666700000001</v>
      </c>
      <c r="F11" s="69">
        <v>87.455099099999998</v>
      </c>
      <c r="G11" s="65"/>
      <c r="H11" s="157"/>
      <c r="I11" s="68">
        <v>4</v>
      </c>
      <c r="J11" s="69">
        <v>133.94869199999999</v>
      </c>
      <c r="K11" s="69">
        <v>71.126142900000005</v>
      </c>
      <c r="L11" s="69">
        <v>65.316981600000005</v>
      </c>
      <c r="M11" s="65"/>
      <c r="N11" s="157"/>
      <c r="O11" s="68">
        <v>4</v>
      </c>
      <c r="P11" s="69">
        <v>43</v>
      </c>
      <c r="Q11" s="69">
        <v>32</v>
      </c>
      <c r="R11" s="69">
        <v>57.3333333</v>
      </c>
    </row>
    <row r="12" spans="2:18">
      <c r="B12" s="157"/>
      <c r="C12" s="68">
        <v>5</v>
      </c>
      <c r="D12" s="69">
        <v>93.543462700000006</v>
      </c>
      <c r="E12" s="69">
        <v>26.839749999999999</v>
      </c>
      <c r="F12" s="69">
        <v>77.704740200000003</v>
      </c>
      <c r="G12" s="65"/>
      <c r="H12" s="157"/>
      <c r="I12" s="68">
        <v>5</v>
      </c>
      <c r="J12" s="69">
        <v>107.851406</v>
      </c>
      <c r="K12" s="69">
        <v>57.527592599999998</v>
      </c>
      <c r="L12" s="69">
        <v>65.214692900000003</v>
      </c>
      <c r="M12" s="65"/>
      <c r="N12" s="157"/>
      <c r="O12" s="68">
        <v>5</v>
      </c>
      <c r="P12" s="69">
        <v>53</v>
      </c>
      <c r="Q12" s="69">
        <v>16</v>
      </c>
      <c r="R12" s="69">
        <v>76.811594200000002</v>
      </c>
    </row>
    <row r="13" spans="2:18">
      <c r="B13" s="157"/>
      <c r="C13" s="68">
        <v>6</v>
      </c>
      <c r="D13" s="69">
        <v>123.044769</v>
      </c>
      <c r="E13" s="69">
        <v>34.238799999999998</v>
      </c>
      <c r="F13" s="69">
        <v>78.231165399999995</v>
      </c>
      <c r="G13" s="65"/>
      <c r="H13" s="157"/>
      <c r="I13" s="68">
        <v>6</v>
      </c>
      <c r="J13" s="69">
        <v>117.0355</v>
      </c>
      <c r="K13" s="69">
        <v>105.91896300000001</v>
      </c>
      <c r="L13" s="69">
        <v>52.493006200000004</v>
      </c>
      <c r="M13" s="65"/>
      <c r="N13" s="157"/>
      <c r="O13" s="68">
        <v>6</v>
      </c>
      <c r="P13" s="69">
        <v>50.5839821</v>
      </c>
      <c r="Q13" s="69">
        <v>48.927480000000003</v>
      </c>
      <c r="R13" s="69">
        <v>50.8323173</v>
      </c>
    </row>
    <row r="14" spans="2:18">
      <c r="B14" s="157"/>
      <c r="C14" s="68">
        <v>7</v>
      </c>
      <c r="D14" s="69">
        <v>96.375895299999996</v>
      </c>
      <c r="E14" s="69">
        <v>49.014173900000003</v>
      </c>
      <c r="F14" s="69">
        <v>66.287811700000006</v>
      </c>
      <c r="G14" s="65"/>
      <c r="H14" s="157"/>
      <c r="I14" s="68">
        <v>7</v>
      </c>
      <c r="J14" s="69">
        <v>138.78102799999999</v>
      </c>
      <c r="K14" s="69">
        <v>45.790266699999997</v>
      </c>
      <c r="L14" s="69">
        <v>75.191013999999996</v>
      </c>
      <c r="M14" s="65"/>
      <c r="N14" s="157"/>
      <c r="O14" s="68">
        <v>7</v>
      </c>
      <c r="P14" s="69">
        <v>60</v>
      </c>
      <c r="Q14" s="69">
        <v>28</v>
      </c>
      <c r="R14" s="69">
        <v>68.181818199999995</v>
      </c>
    </row>
    <row r="15" spans="2:18">
      <c r="B15" s="157"/>
      <c r="C15" s="68">
        <v>8</v>
      </c>
      <c r="D15" s="69">
        <v>173.69232</v>
      </c>
      <c r="E15" s="69">
        <v>122.29523500000001</v>
      </c>
      <c r="F15" s="69">
        <v>58.682304999999999</v>
      </c>
      <c r="G15" s="65"/>
      <c r="H15" s="157"/>
      <c r="I15" s="68">
        <v>8</v>
      </c>
      <c r="J15" s="69">
        <v>99.058102000000005</v>
      </c>
      <c r="K15" s="69">
        <v>53.656047600000001</v>
      </c>
      <c r="L15" s="69">
        <v>64.865045100000003</v>
      </c>
      <c r="M15" s="65"/>
      <c r="N15" s="157"/>
      <c r="O15" s="68">
        <v>8</v>
      </c>
      <c r="P15" s="69">
        <v>84.524952400000004</v>
      </c>
      <c r="Q15" s="69">
        <v>61.35125</v>
      </c>
      <c r="R15" s="69">
        <v>57.9429345</v>
      </c>
    </row>
    <row r="16" spans="2:18">
      <c r="B16" s="157"/>
      <c r="C16" s="68">
        <v>9</v>
      </c>
      <c r="D16" s="69">
        <v>97.3708125</v>
      </c>
      <c r="E16" s="69">
        <v>26.5637778</v>
      </c>
      <c r="F16" s="69">
        <v>78.566292300000001</v>
      </c>
      <c r="G16" s="65"/>
      <c r="H16" s="157"/>
      <c r="I16" s="68">
        <v>9</v>
      </c>
      <c r="J16" s="69">
        <v>141.369258</v>
      </c>
      <c r="K16" s="69">
        <v>124.942455</v>
      </c>
      <c r="L16" s="69">
        <v>53.084130899999998</v>
      </c>
      <c r="M16" s="65"/>
      <c r="N16" s="157"/>
      <c r="O16" s="68">
        <v>9</v>
      </c>
      <c r="P16" s="69">
        <v>82</v>
      </c>
      <c r="Q16" s="69">
        <v>41</v>
      </c>
      <c r="R16" s="69">
        <v>66.666666699999993</v>
      </c>
    </row>
    <row r="17" spans="2:18">
      <c r="B17" s="157"/>
      <c r="C17" s="68">
        <v>10</v>
      </c>
      <c r="D17" s="69">
        <v>137.40545299999999</v>
      </c>
      <c r="E17" s="69">
        <v>64.705315799999994</v>
      </c>
      <c r="F17" s="69">
        <v>67.985221100000004</v>
      </c>
      <c r="G17" s="65"/>
      <c r="H17" s="157"/>
      <c r="I17" s="68">
        <v>10</v>
      </c>
      <c r="J17" s="69">
        <v>70.803600000000003</v>
      </c>
      <c r="K17" s="69">
        <v>39.146749999999997</v>
      </c>
      <c r="L17" s="69">
        <v>64.395975100000001</v>
      </c>
      <c r="M17" s="65"/>
      <c r="N17" s="157"/>
      <c r="O17" s="68">
        <v>10</v>
      </c>
      <c r="P17" s="69">
        <v>31.401599999999998</v>
      </c>
      <c r="Q17" s="69">
        <v>25.237565199999999</v>
      </c>
      <c r="R17" s="69">
        <v>55.441495099999997</v>
      </c>
    </row>
    <row r="18" spans="2:18">
      <c r="B18" s="157"/>
      <c r="C18" s="68">
        <v>11</v>
      </c>
      <c r="D18" s="69">
        <v>73.6377059</v>
      </c>
      <c r="E18" s="69">
        <v>13.563750000000001</v>
      </c>
      <c r="F18" s="69">
        <v>84.445500499999994</v>
      </c>
      <c r="G18" s="65"/>
      <c r="H18" s="157"/>
      <c r="I18" s="68">
        <v>11</v>
      </c>
      <c r="J18" s="69">
        <v>106.100689</v>
      </c>
      <c r="K18" s="69">
        <v>64.756444400000007</v>
      </c>
      <c r="L18" s="69">
        <v>62.099068899999999</v>
      </c>
      <c r="M18" s="65"/>
      <c r="N18" s="157"/>
      <c r="O18" s="68">
        <v>11</v>
      </c>
      <c r="P18" s="69">
        <v>28.620228600000001</v>
      </c>
      <c r="Q18" s="69">
        <v>26.777482800000001</v>
      </c>
      <c r="R18" s="69">
        <v>51.6631967</v>
      </c>
    </row>
    <row r="19" spans="2:18">
      <c r="B19" s="157"/>
      <c r="C19" s="68">
        <v>12</v>
      </c>
      <c r="D19" s="69">
        <v>153.13902899999999</v>
      </c>
      <c r="E19" s="69">
        <v>79.283000000000001</v>
      </c>
      <c r="F19" s="69">
        <v>65.888345200000003</v>
      </c>
      <c r="G19" s="65"/>
      <c r="H19" s="157"/>
      <c r="I19" s="68">
        <v>12</v>
      </c>
      <c r="J19" s="69">
        <v>35</v>
      </c>
      <c r="K19" s="69">
        <v>20</v>
      </c>
      <c r="L19" s="69">
        <v>63.636363600000003</v>
      </c>
      <c r="M19" s="65"/>
      <c r="N19" s="157"/>
      <c r="O19" s="68">
        <v>12</v>
      </c>
      <c r="P19" s="69">
        <v>47</v>
      </c>
      <c r="Q19" s="69">
        <v>35</v>
      </c>
      <c r="R19" s="69">
        <v>57.317073200000003</v>
      </c>
    </row>
    <row r="20" spans="2:18">
      <c r="B20" s="157"/>
      <c r="C20" s="68">
        <v>13</v>
      </c>
      <c r="D20" s="69">
        <v>128.822214</v>
      </c>
      <c r="E20" s="69">
        <v>85.754470600000005</v>
      </c>
      <c r="F20" s="69">
        <v>60.035513299999998</v>
      </c>
      <c r="G20" s="65"/>
      <c r="H20" s="157"/>
      <c r="I20" s="68">
        <v>13</v>
      </c>
      <c r="J20" s="69">
        <v>135.09859700000001</v>
      </c>
      <c r="K20" s="69">
        <v>22.0245</v>
      </c>
      <c r="L20" s="69">
        <v>85.982646399999993</v>
      </c>
      <c r="M20" s="65"/>
      <c r="N20" s="157"/>
      <c r="O20" s="68">
        <v>13</v>
      </c>
      <c r="P20" s="69">
        <v>48.828209000000001</v>
      </c>
      <c r="Q20" s="69">
        <v>34.024711099999998</v>
      </c>
      <c r="R20" s="69">
        <v>58.933600499999997</v>
      </c>
    </row>
    <row r="21" spans="2:18">
      <c r="B21" s="157"/>
      <c r="C21" s="68">
        <v>14</v>
      </c>
      <c r="D21" s="69">
        <v>112.85937</v>
      </c>
      <c r="E21" s="69">
        <v>39.955615399999999</v>
      </c>
      <c r="F21" s="69">
        <v>73.8536012</v>
      </c>
      <c r="G21" s="65"/>
      <c r="H21" s="157"/>
      <c r="I21" s="68">
        <v>14</v>
      </c>
      <c r="J21" s="69">
        <v>108</v>
      </c>
      <c r="K21" s="69">
        <v>36.450000000000003</v>
      </c>
      <c r="L21" s="69">
        <v>74.766355099999998</v>
      </c>
      <c r="M21" s="65"/>
      <c r="N21" s="157"/>
      <c r="O21" s="68">
        <v>14</v>
      </c>
      <c r="P21" s="69">
        <v>48.8</v>
      </c>
      <c r="Q21" s="69">
        <v>42.9</v>
      </c>
      <c r="R21" s="69">
        <v>53.217011999999997</v>
      </c>
    </row>
    <row r="22" spans="2:18">
      <c r="B22" s="157"/>
      <c r="C22" s="68">
        <v>15</v>
      </c>
      <c r="D22" s="69">
        <v>86.9826494</v>
      </c>
      <c r="E22" s="69">
        <v>27.345176500000001</v>
      </c>
      <c r="F22" s="69">
        <v>76.081783900000005</v>
      </c>
      <c r="G22" s="65"/>
      <c r="H22" s="157"/>
      <c r="I22" s="68">
        <v>15</v>
      </c>
      <c r="J22" s="69">
        <v>178.147806</v>
      </c>
      <c r="K22" s="69">
        <v>100.492412</v>
      </c>
      <c r="L22" s="69">
        <v>63.934706800000001</v>
      </c>
      <c r="M22" s="65"/>
      <c r="N22" s="157"/>
      <c r="O22" s="68">
        <v>15</v>
      </c>
      <c r="P22" s="69">
        <v>64.369200000000006</v>
      </c>
      <c r="Q22" s="69">
        <v>54.252285700000002</v>
      </c>
      <c r="R22" s="69">
        <v>54.264368400000002</v>
      </c>
    </row>
    <row r="23" spans="2:18">
      <c r="B23" s="157"/>
      <c r="C23" s="68">
        <v>16</v>
      </c>
      <c r="D23" s="69">
        <v>66.683532499999998</v>
      </c>
      <c r="E23" s="69">
        <v>8.0828000000000007</v>
      </c>
      <c r="F23" s="69">
        <v>89.1892517</v>
      </c>
      <c r="G23" s="65"/>
      <c r="H23" s="157"/>
      <c r="I23" s="68">
        <v>16</v>
      </c>
      <c r="J23" s="69">
        <v>171.290493</v>
      </c>
      <c r="K23" s="69">
        <v>86.206000000000003</v>
      </c>
      <c r="L23" s="69">
        <v>66.521485799999994</v>
      </c>
      <c r="M23" s="65"/>
      <c r="N23" s="157"/>
      <c r="O23" s="68">
        <v>16</v>
      </c>
      <c r="P23" s="69">
        <v>60.8</v>
      </c>
      <c r="Q23" s="69">
        <v>55.81</v>
      </c>
      <c r="R23" s="69">
        <v>52.139610699999999</v>
      </c>
    </row>
    <row r="24" spans="2:18">
      <c r="B24" s="157"/>
      <c r="C24" s="68">
        <v>17</v>
      </c>
      <c r="D24" s="69">
        <v>33.219720899999999</v>
      </c>
      <c r="E24" s="69">
        <v>7.6048</v>
      </c>
      <c r="F24" s="69">
        <v>81.371979800000005</v>
      </c>
      <c r="G24" s="65"/>
      <c r="H24" s="157"/>
      <c r="I24" s="68">
        <v>17</v>
      </c>
      <c r="J24" s="69">
        <v>140.63079500000001</v>
      </c>
      <c r="K24" s="69">
        <v>26.478148099999999</v>
      </c>
      <c r="L24" s="69">
        <v>84.155157900000006</v>
      </c>
      <c r="M24" s="65"/>
      <c r="N24" s="157"/>
      <c r="O24" s="68">
        <v>17</v>
      </c>
      <c r="P24" s="69">
        <v>116.109387</v>
      </c>
      <c r="Q24" s="69">
        <v>84.922916700000002</v>
      </c>
      <c r="R24" s="69">
        <v>57.7565819</v>
      </c>
    </row>
    <row r="25" spans="2:18">
      <c r="B25" s="157"/>
      <c r="C25" s="68">
        <v>18</v>
      </c>
      <c r="D25" s="69">
        <v>132.726133</v>
      </c>
      <c r="E25" s="69">
        <v>58.338724999999997</v>
      </c>
      <c r="F25" s="69">
        <v>69.466533200000001</v>
      </c>
      <c r="G25" s="65"/>
      <c r="H25" s="157"/>
      <c r="I25" s="68">
        <v>18</v>
      </c>
      <c r="J25" s="69">
        <v>60</v>
      </c>
      <c r="K25" s="69">
        <v>45</v>
      </c>
      <c r="L25" s="69">
        <v>57.142857100000001</v>
      </c>
      <c r="M25" s="65"/>
      <c r="N25" s="157"/>
      <c r="O25" s="68">
        <v>18</v>
      </c>
      <c r="P25" s="69">
        <v>135.50375500000001</v>
      </c>
      <c r="Q25" s="69">
        <v>92.649545500000002</v>
      </c>
      <c r="R25" s="69">
        <v>59.391538300000001</v>
      </c>
    </row>
    <row r="26" spans="2:18">
      <c r="B26" s="157"/>
      <c r="C26" s="68">
        <v>19</v>
      </c>
      <c r="D26" s="69">
        <v>142.02812399999999</v>
      </c>
      <c r="E26" s="69">
        <v>37.920689699999997</v>
      </c>
      <c r="F26" s="69">
        <v>78.926957599999994</v>
      </c>
      <c r="G26" s="65"/>
      <c r="H26" s="157"/>
      <c r="I26" s="68">
        <v>19</v>
      </c>
      <c r="J26" s="69">
        <v>171.789196</v>
      </c>
      <c r="K26" s="69">
        <v>121.682923</v>
      </c>
      <c r="L26" s="69">
        <v>58.536802899999998</v>
      </c>
      <c r="M26" s="65"/>
      <c r="N26" s="157"/>
      <c r="O26" s="68">
        <v>19</v>
      </c>
      <c r="P26" s="69">
        <v>173.163813</v>
      </c>
      <c r="Q26" s="69">
        <v>104.42019999999999</v>
      </c>
      <c r="R26" s="69">
        <v>62.382487699999999</v>
      </c>
    </row>
    <row r="27" spans="2:18">
      <c r="B27" s="157"/>
      <c r="C27" s="68">
        <v>20</v>
      </c>
      <c r="D27" s="69">
        <v>111.36</v>
      </c>
      <c r="E27" s="69">
        <v>29.9</v>
      </c>
      <c r="F27" s="69">
        <v>78.833356899999998</v>
      </c>
      <c r="G27" s="65"/>
      <c r="H27" s="157"/>
      <c r="I27" s="68">
        <v>20</v>
      </c>
      <c r="J27" s="69">
        <v>145.14409800000001</v>
      </c>
      <c r="K27" s="69">
        <v>121.723533</v>
      </c>
      <c r="L27" s="69">
        <v>54.388049000000002</v>
      </c>
      <c r="M27" s="65"/>
      <c r="N27" s="158"/>
      <c r="O27" s="68">
        <v>20</v>
      </c>
      <c r="P27" s="69">
        <v>18.7</v>
      </c>
      <c r="Q27" s="69">
        <v>13.73</v>
      </c>
      <c r="R27" s="69">
        <v>57.662658</v>
      </c>
    </row>
    <row r="28" spans="2:18">
      <c r="B28" s="157"/>
      <c r="C28" s="68">
        <v>21</v>
      </c>
      <c r="D28" s="69">
        <v>128.019263</v>
      </c>
      <c r="E28" s="69">
        <v>10.523562500000001</v>
      </c>
      <c r="F28" s="69">
        <v>92.404108600000001</v>
      </c>
      <c r="G28" s="65"/>
      <c r="H28" s="157"/>
      <c r="I28" s="68">
        <v>21</v>
      </c>
      <c r="J28" s="69">
        <v>57.624470600000002</v>
      </c>
      <c r="K28" s="69">
        <v>46.975541700000001</v>
      </c>
      <c r="L28" s="69">
        <v>55.090309599999998</v>
      </c>
      <c r="M28" s="65"/>
      <c r="N28" s="67"/>
      <c r="O28" s="65"/>
      <c r="P28" s="65"/>
      <c r="Q28" s="65"/>
      <c r="R28" s="65"/>
    </row>
    <row r="29" spans="2:18">
      <c r="B29" s="157"/>
      <c r="C29" s="68">
        <v>22</v>
      </c>
      <c r="D29" s="69">
        <v>88.188235300000002</v>
      </c>
      <c r="E29" s="69">
        <v>21.041636400000002</v>
      </c>
      <c r="F29" s="69">
        <v>80.736371800000001</v>
      </c>
      <c r="G29" s="65"/>
      <c r="H29" s="157"/>
      <c r="I29" s="68">
        <v>22</v>
      </c>
      <c r="J29" s="69">
        <v>79.005071400000006</v>
      </c>
      <c r="K29" s="69">
        <v>40.042166700000003</v>
      </c>
      <c r="L29" s="69">
        <v>66.364472399999997</v>
      </c>
      <c r="M29" s="65"/>
      <c r="N29" s="67"/>
      <c r="O29" s="65"/>
      <c r="P29" s="65"/>
      <c r="Q29" s="65"/>
      <c r="R29" s="65"/>
    </row>
    <row r="30" spans="2:18">
      <c r="B30" s="157"/>
      <c r="C30" s="68">
        <v>23</v>
      </c>
      <c r="D30" s="69">
        <v>139.81997899999999</v>
      </c>
      <c r="E30" s="69">
        <v>50.169621200000002</v>
      </c>
      <c r="F30" s="69">
        <v>73.593490799999998</v>
      </c>
      <c r="G30" s="65"/>
      <c r="H30" s="157"/>
      <c r="I30" s="68">
        <v>23</v>
      </c>
      <c r="J30" s="69">
        <v>45.400715699999999</v>
      </c>
      <c r="K30" s="69">
        <v>21.240500000000001</v>
      </c>
      <c r="L30" s="69">
        <v>68.127082000000001</v>
      </c>
      <c r="M30" s="65"/>
      <c r="N30" s="67"/>
      <c r="O30" s="65"/>
      <c r="P30" s="66"/>
      <c r="Q30" s="66"/>
      <c r="R30" s="66"/>
    </row>
    <row r="31" spans="2:18">
      <c r="B31" s="157"/>
      <c r="C31" s="68">
        <v>24</v>
      </c>
      <c r="D31" s="69">
        <v>140.094369</v>
      </c>
      <c r="E31" s="69">
        <v>49.246795900000002</v>
      </c>
      <c r="F31" s="69">
        <v>73.990444199999999</v>
      </c>
      <c r="G31" s="65"/>
      <c r="H31" s="157"/>
      <c r="I31" s="68">
        <v>24</v>
      </c>
      <c r="J31" s="69">
        <v>86.839416700000001</v>
      </c>
      <c r="K31" s="69">
        <v>61.025343800000002</v>
      </c>
      <c r="L31" s="69">
        <v>58.728946899999997</v>
      </c>
      <c r="M31" s="65"/>
      <c r="N31" s="67"/>
      <c r="O31" s="65"/>
      <c r="P31" s="66"/>
      <c r="Q31" s="66"/>
      <c r="R31" s="66"/>
    </row>
    <row r="32" spans="2:18">
      <c r="B32" s="157"/>
      <c r="C32" s="68">
        <v>25</v>
      </c>
      <c r="D32" s="69">
        <v>120.32</v>
      </c>
      <c r="E32" s="69">
        <v>35.9</v>
      </c>
      <c r="F32" s="69">
        <v>77.019587799999996</v>
      </c>
      <c r="G32" s="65"/>
      <c r="H32" s="157"/>
      <c r="I32" s="68">
        <v>25</v>
      </c>
      <c r="J32" s="69">
        <v>6.8</v>
      </c>
      <c r="K32" s="69">
        <v>4.62</v>
      </c>
      <c r="L32" s="69">
        <v>59.544658499999997</v>
      </c>
      <c r="M32" s="65"/>
      <c r="N32" s="67"/>
      <c r="O32" s="65"/>
      <c r="P32" s="66"/>
      <c r="Q32" s="66"/>
      <c r="R32" s="66"/>
    </row>
    <row r="33" spans="2:18">
      <c r="B33" s="157"/>
      <c r="C33" s="68">
        <v>26</v>
      </c>
      <c r="D33" s="69">
        <v>110.08269799999999</v>
      </c>
      <c r="E33" s="69">
        <v>24.548434799999999</v>
      </c>
      <c r="F33" s="69">
        <v>81.766152899999994</v>
      </c>
      <c r="G33" s="65"/>
      <c r="H33" s="157"/>
      <c r="I33" s="68">
        <v>26</v>
      </c>
      <c r="J33" s="69">
        <v>51.9</v>
      </c>
      <c r="K33" s="69">
        <v>28.9</v>
      </c>
      <c r="L33" s="69">
        <v>64.232673300000002</v>
      </c>
      <c r="M33" s="65"/>
      <c r="N33" s="67"/>
      <c r="O33" s="65"/>
      <c r="P33" s="66"/>
      <c r="Q33" s="66"/>
      <c r="R33" s="66"/>
    </row>
    <row r="34" spans="2:18">
      <c r="B34" s="157"/>
      <c r="C34" s="68">
        <v>27</v>
      </c>
      <c r="D34" s="69">
        <v>126.03707</v>
      </c>
      <c r="E34" s="69">
        <v>29.190249999999999</v>
      </c>
      <c r="F34" s="69">
        <v>81.195159500000003</v>
      </c>
      <c r="G34" s="65"/>
      <c r="H34" s="157"/>
      <c r="I34" s="68">
        <v>27</v>
      </c>
      <c r="J34" s="69">
        <v>47.306526300000002</v>
      </c>
      <c r="K34" s="69">
        <v>28.353958299999999</v>
      </c>
      <c r="L34" s="69">
        <v>62.5247466</v>
      </c>
      <c r="M34" s="65"/>
      <c r="N34" s="67"/>
      <c r="O34" s="65"/>
      <c r="P34" s="66"/>
      <c r="Q34" s="66"/>
      <c r="R34" s="66"/>
    </row>
    <row r="35" spans="2:18">
      <c r="B35" s="157"/>
      <c r="C35" s="68">
        <v>28</v>
      </c>
      <c r="D35" s="69">
        <v>159.56</v>
      </c>
      <c r="E35" s="69">
        <v>49</v>
      </c>
      <c r="F35" s="69">
        <v>76.505561900000004</v>
      </c>
      <c r="G35" s="65"/>
      <c r="H35" s="157"/>
      <c r="I35" s="68">
        <v>28</v>
      </c>
      <c r="J35" s="69">
        <v>31.4201266</v>
      </c>
      <c r="K35" s="69">
        <v>17.344083300000001</v>
      </c>
      <c r="L35" s="69">
        <v>64.432760500000001</v>
      </c>
      <c r="M35" s="65"/>
      <c r="N35" s="67"/>
      <c r="O35" s="65"/>
      <c r="P35" s="66"/>
      <c r="Q35" s="66"/>
      <c r="R35" s="66"/>
    </row>
    <row r="36" spans="2:18">
      <c r="B36" s="158"/>
      <c r="C36" s="68">
        <v>29</v>
      </c>
      <c r="D36" s="69">
        <v>78.579860499999995</v>
      </c>
      <c r="E36" s="69">
        <v>7.4976666700000001</v>
      </c>
      <c r="F36" s="69">
        <v>91.289635200000006</v>
      </c>
      <c r="G36" s="65"/>
      <c r="H36" s="157"/>
      <c r="I36" s="68">
        <v>29</v>
      </c>
      <c r="J36" s="69">
        <v>57.9</v>
      </c>
      <c r="K36" s="69">
        <v>22.9</v>
      </c>
      <c r="L36" s="69">
        <v>71.6584158</v>
      </c>
      <c r="M36" s="65"/>
      <c r="N36" s="67"/>
      <c r="O36" s="65"/>
      <c r="P36" s="66"/>
      <c r="Q36" s="66"/>
      <c r="R36" s="66"/>
    </row>
    <row r="37" spans="2:18">
      <c r="B37" s="65"/>
      <c r="C37" s="65"/>
      <c r="D37" s="65"/>
      <c r="E37" s="65"/>
      <c r="F37" s="65"/>
      <c r="G37" s="65"/>
      <c r="H37" s="157"/>
      <c r="I37" s="68">
        <v>30</v>
      </c>
      <c r="J37" s="69">
        <v>32.9</v>
      </c>
      <c r="K37" s="69">
        <v>19.600000000000001</v>
      </c>
      <c r="L37" s="69">
        <v>62.6666667</v>
      </c>
      <c r="M37" s="65"/>
      <c r="N37" s="65"/>
      <c r="O37" s="65"/>
      <c r="P37" s="65"/>
      <c r="Q37" s="65"/>
      <c r="R37" s="65"/>
    </row>
    <row r="38" spans="2:18">
      <c r="B38" s="65"/>
      <c r="C38" s="65"/>
      <c r="D38" s="65"/>
      <c r="E38" s="65"/>
      <c r="F38" s="65"/>
      <c r="G38" s="65"/>
      <c r="H38" s="158"/>
      <c r="I38" s="68">
        <v>31</v>
      </c>
      <c r="J38" s="69">
        <v>77.87</v>
      </c>
      <c r="K38" s="69">
        <v>38</v>
      </c>
      <c r="L38" s="69">
        <v>67.204625899999996</v>
      </c>
      <c r="M38" s="65"/>
      <c r="N38" s="65"/>
      <c r="O38" s="65"/>
      <c r="P38" s="65"/>
      <c r="Q38" s="65"/>
      <c r="R38" s="65"/>
    </row>
    <row r="39" spans="2:18"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2" spans="2:18">
      <c r="B42" s="72"/>
      <c r="C42" s="79" t="s">
        <v>145</v>
      </c>
      <c r="D42" s="73"/>
      <c r="E42" s="73"/>
      <c r="F42" s="73"/>
      <c r="G42" s="73"/>
      <c r="H42" s="73"/>
      <c r="I42" s="73"/>
      <c r="J42" s="74"/>
    </row>
    <row r="43" spans="2:18">
      <c r="B43" s="135" t="s">
        <v>203</v>
      </c>
      <c r="C43" s="135"/>
      <c r="D43" s="135"/>
      <c r="E43" s="2" t="s">
        <v>102</v>
      </c>
      <c r="F43" s="2" t="s">
        <v>103</v>
      </c>
      <c r="G43" s="2" t="s">
        <v>104</v>
      </c>
      <c r="H43" s="2" t="s">
        <v>105</v>
      </c>
      <c r="I43" s="2" t="s">
        <v>106</v>
      </c>
      <c r="J43" s="75"/>
    </row>
    <row r="44" spans="2:18">
      <c r="B44" s="135" t="s">
        <v>204</v>
      </c>
      <c r="C44" s="135"/>
      <c r="D44" s="135"/>
      <c r="E44" s="2">
        <v>13.04</v>
      </c>
      <c r="F44" s="2" t="s">
        <v>205</v>
      </c>
      <c r="G44" s="2" t="s">
        <v>109</v>
      </c>
      <c r="H44" s="2" t="s">
        <v>113</v>
      </c>
      <c r="I44" s="2" t="s">
        <v>114</v>
      </c>
      <c r="J44" s="75"/>
    </row>
    <row r="45" spans="2:18">
      <c r="B45" s="135" t="s">
        <v>206</v>
      </c>
      <c r="C45" s="135"/>
      <c r="D45" s="135"/>
      <c r="E45" s="2">
        <v>18.61</v>
      </c>
      <c r="F45" s="2" t="s">
        <v>207</v>
      </c>
      <c r="G45" s="2" t="s">
        <v>109</v>
      </c>
      <c r="H45" s="2" t="s">
        <v>113</v>
      </c>
      <c r="I45" s="2" t="s">
        <v>114</v>
      </c>
      <c r="J45" s="75"/>
    </row>
    <row r="46" spans="2:18">
      <c r="B46" s="76"/>
      <c r="C46" s="77"/>
      <c r="D46" s="77"/>
      <c r="E46" s="77"/>
      <c r="F46" s="77"/>
      <c r="G46" s="77"/>
      <c r="H46" s="77"/>
      <c r="I46" s="77"/>
      <c r="J46" s="78"/>
    </row>
  </sheetData>
  <mergeCells count="15">
    <mergeCell ref="R6:R7"/>
    <mergeCell ref="P6:Q6"/>
    <mergeCell ref="N8:N27"/>
    <mergeCell ref="D6:E6"/>
    <mergeCell ref="J6:K6"/>
    <mergeCell ref="B5:C7"/>
    <mergeCell ref="F6:F7"/>
    <mergeCell ref="H5:I7"/>
    <mergeCell ref="L6:L7"/>
    <mergeCell ref="N5:O7"/>
    <mergeCell ref="B43:D43"/>
    <mergeCell ref="B44:D44"/>
    <mergeCell ref="B45:D45"/>
    <mergeCell ref="B8:B36"/>
    <mergeCell ref="H8:H3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C32E9-F90F-DA46-B238-E0670BF827EA}">
  <dimension ref="B2:FF106"/>
  <sheetViews>
    <sheetView topLeftCell="A54" workbookViewId="0">
      <selection activeCell="O79" sqref="O79"/>
    </sheetView>
  </sheetViews>
  <sheetFormatPr baseColWidth="10" defaultRowHeight="16"/>
  <cols>
    <col min="1" max="1" width="17.33203125" customWidth="1"/>
    <col min="2" max="2" width="20.5" customWidth="1"/>
    <col min="7" max="7" width="15.5" customWidth="1"/>
    <col min="8" max="8" width="16.5" customWidth="1"/>
  </cols>
  <sheetData>
    <row r="2" spans="2:162">
      <c r="C2" s="26" t="s">
        <v>20</v>
      </c>
      <c r="D2" s="164" t="s">
        <v>78</v>
      </c>
      <c r="E2" s="164"/>
      <c r="F2" s="27" t="s">
        <v>79</v>
      </c>
      <c r="G2" s="27"/>
      <c r="I2" s="26" t="s">
        <v>20</v>
      </c>
      <c r="J2" s="164" t="s">
        <v>78</v>
      </c>
      <c r="K2" s="164"/>
      <c r="L2" s="27" t="s">
        <v>79</v>
      </c>
      <c r="M2" s="27"/>
      <c r="O2" s="26" t="s">
        <v>20</v>
      </c>
      <c r="P2" s="164" t="s">
        <v>78</v>
      </c>
      <c r="Q2" s="164"/>
      <c r="R2" s="27" t="s">
        <v>79</v>
      </c>
      <c r="U2" s="26" t="s">
        <v>20</v>
      </c>
      <c r="V2" s="164" t="s">
        <v>78</v>
      </c>
      <c r="W2" s="164"/>
      <c r="X2" s="27" t="s">
        <v>79</v>
      </c>
      <c r="AA2" s="26" t="s">
        <v>20</v>
      </c>
      <c r="AB2" s="164" t="s">
        <v>78</v>
      </c>
      <c r="AC2" s="164"/>
      <c r="AD2" s="27" t="s">
        <v>79</v>
      </c>
      <c r="AG2" s="26" t="s">
        <v>20</v>
      </c>
      <c r="AH2" s="164" t="s">
        <v>78</v>
      </c>
      <c r="AI2" s="164"/>
      <c r="AJ2" s="27" t="s">
        <v>79</v>
      </c>
      <c r="AM2" s="26" t="s">
        <v>20</v>
      </c>
      <c r="AN2" s="164" t="s">
        <v>78</v>
      </c>
      <c r="AO2" s="164"/>
      <c r="AP2" s="27" t="s">
        <v>79</v>
      </c>
      <c r="AS2" s="26" t="s">
        <v>20</v>
      </c>
      <c r="AT2" s="164" t="s">
        <v>78</v>
      </c>
      <c r="AU2" s="164"/>
      <c r="AV2" s="55" t="s">
        <v>79</v>
      </c>
      <c r="AY2" s="26" t="s">
        <v>20</v>
      </c>
      <c r="AZ2" s="164" t="s">
        <v>78</v>
      </c>
      <c r="BA2" s="164"/>
      <c r="BB2" s="27" t="s">
        <v>79</v>
      </c>
      <c r="BE2" s="26" t="s">
        <v>20</v>
      </c>
      <c r="BF2" s="164" t="s">
        <v>78</v>
      </c>
      <c r="BG2" s="164"/>
      <c r="BH2" s="27" t="s">
        <v>79</v>
      </c>
      <c r="BK2" s="26" t="s">
        <v>20</v>
      </c>
      <c r="BL2" s="164" t="s">
        <v>78</v>
      </c>
      <c r="BM2" s="164"/>
      <c r="BN2" s="27" t="s">
        <v>79</v>
      </c>
      <c r="BQ2" s="26" t="s">
        <v>20</v>
      </c>
      <c r="BR2" s="164" t="s">
        <v>78</v>
      </c>
      <c r="BS2" s="164"/>
      <c r="BT2" s="27" t="s">
        <v>79</v>
      </c>
      <c r="BW2" s="26" t="s">
        <v>20</v>
      </c>
      <c r="BX2" s="164" t="s">
        <v>78</v>
      </c>
      <c r="BY2" s="164"/>
      <c r="BZ2" s="27" t="s">
        <v>79</v>
      </c>
      <c r="CC2" s="26" t="s">
        <v>20</v>
      </c>
      <c r="CD2" s="164" t="s">
        <v>78</v>
      </c>
      <c r="CE2" s="164"/>
      <c r="CF2" s="27" t="s">
        <v>79</v>
      </c>
      <c r="CI2" s="26" t="s">
        <v>20</v>
      </c>
      <c r="CJ2" s="164" t="s">
        <v>78</v>
      </c>
      <c r="CK2" s="164"/>
      <c r="CL2" s="27" t="s">
        <v>79</v>
      </c>
      <c r="CO2" s="26" t="s">
        <v>20</v>
      </c>
      <c r="CP2" s="164" t="s">
        <v>78</v>
      </c>
      <c r="CQ2" s="164"/>
      <c r="CR2" s="27" t="s">
        <v>79</v>
      </c>
      <c r="CU2" s="26" t="s">
        <v>20</v>
      </c>
      <c r="CV2" s="164" t="s">
        <v>78</v>
      </c>
      <c r="CW2" s="164"/>
      <c r="CX2" s="27" t="s">
        <v>79</v>
      </c>
      <c r="DA2" s="26" t="s">
        <v>20</v>
      </c>
      <c r="DB2" s="164" t="s">
        <v>78</v>
      </c>
      <c r="DC2" s="164"/>
      <c r="DD2" s="27" t="s">
        <v>79</v>
      </c>
      <c r="DG2" s="26" t="s">
        <v>20</v>
      </c>
      <c r="DH2" s="164" t="s">
        <v>78</v>
      </c>
      <c r="DI2" s="164"/>
      <c r="DJ2" s="27" t="s">
        <v>79</v>
      </c>
      <c r="DM2" s="26" t="s">
        <v>20</v>
      </c>
      <c r="DN2" s="164" t="s">
        <v>78</v>
      </c>
      <c r="DO2" s="164"/>
      <c r="DP2" s="27" t="s">
        <v>79</v>
      </c>
      <c r="DS2" s="26" t="s">
        <v>20</v>
      </c>
      <c r="DT2" s="164" t="s">
        <v>78</v>
      </c>
      <c r="DU2" s="164"/>
      <c r="DV2" s="27" t="s">
        <v>79</v>
      </c>
      <c r="DY2" s="26" t="s">
        <v>20</v>
      </c>
      <c r="DZ2" s="164" t="s">
        <v>78</v>
      </c>
      <c r="EA2" s="164"/>
      <c r="EB2" s="27" t="s">
        <v>79</v>
      </c>
      <c r="EE2" s="26" t="s">
        <v>20</v>
      </c>
      <c r="EF2" s="164" t="s">
        <v>78</v>
      </c>
      <c r="EG2" s="164"/>
      <c r="EH2" s="27" t="s">
        <v>79</v>
      </c>
      <c r="EK2" s="26" t="s">
        <v>20</v>
      </c>
      <c r="EL2" s="164" t="s">
        <v>78</v>
      </c>
      <c r="EM2" s="164"/>
      <c r="EN2" s="27" t="s">
        <v>79</v>
      </c>
      <c r="EQ2" s="26" t="s">
        <v>20</v>
      </c>
      <c r="ER2" s="164" t="s">
        <v>78</v>
      </c>
      <c r="ES2" s="164"/>
      <c r="ET2" s="27" t="s">
        <v>79</v>
      </c>
      <c r="EW2" s="26" t="s">
        <v>20</v>
      </c>
      <c r="EX2" s="164" t="s">
        <v>78</v>
      </c>
      <c r="EY2" s="164"/>
      <c r="EZ2" s="27" t="s">
        <v>79</v>
      </c>
      <c r="FC2" s="26" t="s">
        <v>20</v>
      </c>
      <c r="FD2" s="164" t="s">
        <v>78</v>
      </c>
      <c r="FE2" s="164"/>
      <c r="FF2" s="27" t="s">
        <v>79</v>
      </c>
    </row>
    <row r="3" spans="2:162">
      <c r="B3" s="145" t="s">
        <v>32</v>
      </c>
      <c r="C3" s="165">
        <v>1</v>
      </c>
      <c r="D3" s="2" t="s">
        <v>14</v>
      </c>
      <c r="E3" s="2">
        <v>168.99690000000001</v>
      </c>
      <c r="H3" s="145" t="s">
        <v>33</v>
      </c>
      <c r="I3" s="144">
        <v>1</v>
      </c>
      <c r="J3" s="2" t="s">
        <v>14</v>
      </c>
      <c r="K3" s="2">
        <v>252.70750000000001</v>
      </c>
      <c r="N3" s="145" t="s">
        <v>81</v>
      </c>
      <c r="O3" s="144">
        <v>1</v>
      </c>
      <c r="P3" s="2" t="s">
        <v>14</v>
      </c>
      <c r="Q3" s="2">
        <v>87.032399999999996</v>
      </c>
      <c r="T3" s="145" t="s">
        <v>82</v>
      </c>
      <c r="U3" s="144">
        <v>1</v>
      </c>
      <c r="V3" s="2" t="s">
        <v>14</v>
      </c>
      <c r="W3" s="2">
        <v>181.0984</v>
      </c>
      <c r="Z3" s="145" t="s">
        <v>158</v>
      </c>
      <c r="AA3" s="144">
        <v>1</v>
      </c>
      <c r="AB3" s="50" t="s">
        <v>14</v>
      </c>
      <c r="AC3" s="50">
        <v>149.76410000000001</v>
      </c>
      <c r="AD3" s="51"/>
      <c r="AF3" s="145" t="s">
        <v>159</v>
      </c>
      <c r="AG3" s="144">
        <v>1</v>
      </c>
      <c r="AH3" s="50" t="s">
        <v>14</v>
      </c>
      <c r="AI3" s="2">
        <v>3434.6929</v>
      </c>
      <c r="AJ3" s="51"/>
      <c r="AL3" s="145" t="s">
        <v>160</v>
      </c>
      <c r="AM3" s="144">
        <v>1</v>
      </c>
      <c r="AN3" s="50" t="s">
        <v>14</v>
      </c>
      <c r="AO3" s="2">
        <v>99.287400000000005</v>
      </c>
      <c r="AP3" s="51"/>
      <c r="AR3" s="145" t="s">
        <v>161</v>
      </c>
      <c r="AS3" s="144">
        <v>1</v>
      </c>
      <c r="AT3" s="50" t="s">
        <v>14</v>
      </c>
      <c r="AU3" s="2">
        <v>154.8715</v>
      </c>
      <c r="AV3" s="51"/>
      <c r="AX3" s="145" t="s">
        <v>162</v>
      </c>
      <c r="AY3" s="144">
        <v>1</v>
      </c>
      <c r="AZ3" s="50" t="s">
        <v>14</v>
      </c>
      <c r="BA3" s="2">
        <v>243.18350000000001</v>
      </c>
      <c r="BB3" s="51"/>
      <c r="BD3" s="145" t="s">
        <v>163</v>
      </c>
      <c r="BE3" s="144">
        <v>1</v>
      </c>
      <c r="BF3" s="50" t="s">
        <v>14</v>
      </c>
      <c r="BG3" s="2">
        <v>1176.252</v>
      </c>
      <c r="BJ3" s="145" t="s">
        <v>83</v>
      </c>
      <c r="BK3" s="144">
        <v>1</v>
      </c>
      <c r="BL3" s="2" t="s">
        <v>14</v>
      </c>
      <c r="BM3" s="2">
        <v>164.87100000000001</v>
      </c>
      <c r="BP3" s="145" t="s">
        <v>84</v>
      </c>
      <c r="BQ3" s="166">
        <v>1</v>
      </c>
      <c r="BR3" s="2" t="s">
        <v>14</v>
      </c>
      <c r="BS3" s="2">
        <v>118.22329999999999</v>
      </c>
      <c r="BV3" s="145" t="s">
        <v>85</v>
      </c>
      <c r="BW3" s="166">
        <v>1</v>
      </c>
      <c r="BX3" s="2" t="s">
        <v>14</v>
      </c>
      <c r="BY3" s="2">
        <v>146.85169999999999</v>
      </c>
      <c r="CB3" s="169" t="s">
        <v>86</v>
      </c>
      <c r="CC3" s="166">
        <v>1</v>
      </c>
      <c r="CD3" s="2" t="s">
        <v>14</v>
      </c>
      <c r="CE3" s="2">
        <v>195.23330000000001</v>
      </c>
      <c r="CH3" s="145" t="s">
        <v>87</v>
      </c>
      <c r="CI3" s="166">
        <v>1</v>
      </c>
      <c r="CJ3" s="2" t="s">
        <v>14</v>
      </c>
      <c r="CK3" s="2">
        <v>130.5223</v>
      </c>
      <c r="CN3" s="145" t="s">
        <v>88</v>
      </c>
      <c r="CO3" s="166">
        <v>1</v>
      </c>
      <c r="CP3" s="2" t="s">
        <v>14</v>
      </c>
      <c r="CQ3" s="2">
        <v>203.2329</v>
      </c>
      <c r="CT3" s="145" t="s">
        <v>89</v>
      </c>
      <c r="CU3" s="166">
        <v>1</v>
      </c>
      <c r="CV3" s="2" t="s">
        <v>14</v>
      </c>
      <c r="CW3" s="2">
        <v>149.34790000000001</v>
      </c>
      <c r="CZ3" s="145" t="s">
        <v>90</v>
      </c>
      <c r="DA3" s="166">
        <v>1</v>
      </c>
      <c r="DB3" s="2" t="s">
        <v>14</v>
      </c>
      <c r="DC3" s="2">
        <v>228.61410000000001</v>
      </c>
      <c r="DF3" s="145" t="s">
        <v>91</v>
      </c>
      <c r="DG3" s="166">
        <v>1</v>
      </c>
      <c r="DH3" s="2" t="s">
        <v>14</v>
      </c>
      <c r="DI3" s="2">
        <v>190.30430000000001</v>
      </c>
      <c r="DL3" s="145" t="s">
        <v>92</v>
      </c>
      <c r="DM3" s="166">
        <v>1</v>
      </c>
      <c r="DN3" s="2" t="s">
        <v>14</v>
      </c>
      <c r="DO3" s="2">
        <v>229.7046</v>
      </c>
      <c r="DR3" s="145" t="s">
        <v>93</v>
      </c>
      <c r="DS3" s="166">
        <v>1</v>
      </c>
      <c r="DT3" s="2" t="s">
        <v>14</v>
      </c>
      <c r="DU3" s="2">
        <v>80.857100000000003</v>
      </c>
      <c r="DX3" s="145" t="s">
        <v>94</v>
      </c>
      <c r="DY3" s="166">
        <v>1</v>
      </c>
      <c r="DZ3" s="2" t="s">
        <v>14</v>
      </c>
      <c r="EA3" s="2">
        <v>101.74890000000001</v>
      </c>
      <c r="ED3" s="145" t="s">
        <v>95</v>
      </c>
      <c r="EE3" s="166">
        <v>1</v>
      </c>
      <c r="EF3" t="s">
        <v>14</v>
      </c>
      <c r="EG3" s="2">
        <v>45.691800000000001</v>
      </c>
      <c r="EJ3" s="145" t="s">
        <v>96</v>
      </c>
      <c r="EK3" s="166">
        <v>1</v>
      </c>
      <c r="EL3" s="2" t="s">
        <v>14</v>
      </c>
      <c r="EM3" s="2">
        <v>124.5556</v>
      </c>
      <c r="EP3" s="145" t="s">
        <v>97</v>
      </c>
      <c r="EQ3" s="166">
        <v>1</v>
      </c>
      <c r="ER3" s="2" t="s">
        <v>14</v>
      </c>
      <c r="ES3" s="2">
        <v>171.13300000000001</v>
      </c>
      <c r="EV3" s="169" t="s">
        <v>98</v>
      </c>
      <c r="EW3" s="166">
        <v>1</v>
      </c>
      <c r="EX3" s="2" t="s">
        <v>14</v>
      </c>
      <c r="EY3" s="2">
        <v>245.62719999999999</v>
      </c>
      <c r="FB3" s="145" t="s">
        <v>99</v>
      </c>
      <c r="FC3" s="166">
        <v>1</v>
      </c>
      <c r="FD3" s="2" t="s">
        <v>14</v>
      </c>
      <c r="FE3" s="2">
        <v>215.14449999999999</v>
      </c>
    </row>
    <row r="4" spans="2:162">
      <c r="B4" s="145"/>
      <c r="C4" s="165"/>
      <c r="D4" s="2" t="s">
        <v>15</v>
      </c>
      <c r="E4" s="2">
        <v>18.950399999999998</v>
      </c>
      <c r="H4" s="145"/>
      <c r="I4" s="144"/>
      <c r="J4" s="2" t="s">
        <v>15</v>
      </c>
      <c r="K4" s="2">
        <v>131.1961</v>
      </c>
      <c r="N4" s="145"/>
      <c r="O4" s="144"/>
      <c r="P4" s="2" t="s">
        <v>15</v>
      </c>
      <c r="Q4" s="2">
        <v>13.8248</v>
      </c>
      <c r="T4" s="145"/>
      <c r="U4" s="144"/>
      <c r="V4" s="2" t="s">
        <v>15</v>
      </c>
      <c r="W4" s="2">
        <v>25.095700000000001</v>
      </c>
      <c r="Z4" s="145"/>
      <c r="AA4" s="144"/>
      <c r="AB4" s="50" t="s">
        <v>15</v>
      </c>
      <c r="AC4" s="50">
        <v>30.399899999999999</v>
      </c>
      <c r="AD4" s="51"/>
      <c r="AF4" s="145"/>
      <c r="AG4" s="144"/>
      <c r="AH4" s="50" t="s">
        <v>15</v>
      </c>
      <c r="AI4" s="2">
        <v>1323.2194999999999</v>
      </c>
      <c r="AJ4" s="51"/>
      <c r="AL4" s="145"/>
      <c r="AM4" s="144"/>
      <c r="AN4" s="50" t="s">
        <v>15</v>
      </c>
      <c r="AO4" s="2">
        <v>37.875599999999999</v>
      </c>
      <c r="AP4" s="51"/>
      <c r="AR4" s="145"/>
      <c r="AS4" s="144"/>
      <c r="AT4" s="50" t="s">
        <v>15</v>
      </c>
      <c r="AU4" s="2">
        <v>35.496000000000002</v>
      </c>
      <c r="AV4" s="51"/>
      <c r="AX4" s="145"/>
      <c r="AY4" s="144"/>
      <c r="AZ4" s="50" t="s">
        <v>15</v>
      </c>
      <c r="BA4" s="2">
        <v>42.398099999999999</v>
      </c>
      <c r="BB4" s="51"/>
      <c r="BD4" s="145"/>
      <c r="BE4" s="144"/>
      <c r="BF4" s="50" t="s">
        <v>15</v>
      </c>
      <c r="BG4" s="2">
        <v>679.7432</v>
      </c>
      <c r="BH4" s="51"/>
      <c r="BJ4" s="145"/>
      <c r="BK4" s="144"/>
      <c r="BL4" s="2" t="s">
        <v>15</v>
      </c>
      <c r="BM4" s="2">
        <v>56.456200000000003</v>
      </c>
      <c r="BP4" s="145"/>
      <c r="BQ4" s="167"/>
      <c r="BR4" s="2" t="s">
        <v>15</v>
      </c>
      <c r="BS4" s="2">
        <v>49.250799999999998</v>
      </c>
      <c r="BV4" s="145"/>
      <c r="BW4" s="167"/>
      <c r="BX4" s="2" t="s">
        <v>15</v>
      </c>
      <c r="BY4" s="2">
        <v>44.735700000000001</v>
      </c>
      <c r="CB4" s="170"/>
      <c r="CC4" s="167"/>
      <c r="CD4" s="2" t="s">
        <v>15</v>
      </c>
      <c r="CE4" s="2">
        <v>70.708200000000005</v>
      </c>
      <c r="CH4" s="145"/>
      <c r="CI4" s="167"/>
      <c r="CJ4" s="2" t="s">
        <v>15</v>
      </c>
      <c r="CK4" s="2">
        <v>53.608800000000002</v>
      </c>
      <c r="CN4" s="145"/>
      <c r="CO4" s="167"/>
      <c r="CP4" s="2" t="s">
        <v>15</v>
      </c>
      <c r="CQ4" s="2">
        <v>49.740900000000003</v>
      </c>
      <c r="CT4" s="145"/>
      <c r="CU4" s="167"/>
      <c r="CV4" s="2" t="s">
        <v>15</v>
      </c>
      <c r="CW4" s="2">
        <v>37.663899999999998</v>
      </c>
      <c r="CZ4" s="145"/>
      <c r="DA4" s="167"/>
      <c r="DB4" s="2" t="s">
        <v>15</v>
      </c>
      <c r="DC4" s="2">
        <v>56.610700000000001</v>
      </c>
      <c r="DF4" s="145"/>
      <c r="DG4" s="167"/>
      <c r="DH4" s="2" t="s">
        <v>15</v>
      </c>
      <c r="DI4" s="2">
        <v>64.641099999999994</v>
      </c>
      <c r="DL4" s="145"/>
      <c r="DM4" s="167"/>
      <c r="DN4" s="2" t="s">
        <v>15</v>
      </c>
      <c r="DO4" s="2">
        <v>62.715299999999999</v>
      </c>
      <c r="DR4" s="145"/>
      <c r="DS4" s="167"/>
      <c r="DT4" s="2" t="s">
        <v>15</v>
      </c>
      <c r="DU4" s="2">
        <v>80.554000000000002</v>
      </c>
      <c r="DX4" s="145"/>
      <c r="DY4" s="167"/>
      <c r="DZ4" s="2" t="s">
        <v>15</v>
      </c>
      <c r="EA4" s="2">
        <v>35.047199999999997</v>
      </c>
      <c r="ED4" s="145"/>
      <c r="EE4" s="167"/>
      <c r="EF4" s="2" t="s">
        <v>15</v>
      </c>
      <c r="EG4" s="2">
        <v>27.810600000000001</v>
      </c>
      <c r="EJ4" s="145"/>
      <c r="EK4" s="167"/>
      <c r="EL4" s="2" t="s">
        <v>15</v>
      </c>
      <c r="EM4" s="2">
        <v>47.350700000000003</v>
      </c>
      <c r="EP4" s="145"/>
      <c r="EQ4" s="167"/>
      <c r="ER4" s="2" t="s">
        <v>15</v>
      </c>
      <c r="ES4" s="2">
        <v>71.126800000000003</v>
      </c>
      <c r="EV4" s="170"/>
      <c r="EW4" s="167"/>
      <c r="EX4" s="2" t="s">
        <v>15</v>
      </c>
      <c r="EY4" s="2">
        <v>60.648400000000002</v>
      </c>
      <c r="FB4" s="145"/>
      <c r="FC4" s="167"/>
      <c r="FD4" s="2" t="s">
        <v>15</v>
      </c>
      <c r="FE4" s="2">
        <v>30.537400000000002</v>
      </c>
    </row>
    <row r="5" spans="2:162">
      <c r="B5" s="145"/>
      <c r="C5" s="165"/>
      <c r="D5" s="2" t="s">
        <v>16</v>
      </c>
      <c r="E5" s="2">
        <v>8.9177999999999997</v>
      </c>
      <c r="F5" s="3">
        <f>E5</f>
        <v>8.9177999999999997</v>
      </c>
      <c r="H5" s="145"/>
      <c r="I5" s="144"/>
      <c r="J5" s="2" t="s">
        <v>16</v>
      </c>
      <c r="K5" s="28">
        <v>1.9261999999999999</v>
      </c>
      <c r="L5" s="3">
        <f>K5</f>
        <v>1.9261999999999999</v>
      </c>
      <c r="N5" s="145"/>
      <c r="O5" s="144"/>
      <c r="P5" s="2" t="s">
        <v>16</v>
      </c>
      <c r="Q5" s="28">
        <v>6.2953999999999999</v>
      </c>
      <c r="R5" s="3">
        <f>Q5</f>
        <v>6.2953999999999999</v>
      </c>
      <c r="T5" s="145"/>
      <c r="U5" s="144"/>
      <c r="V5" s="2" t="s">
        <v>16</v>
      </c>
      <c r="W5" s="28">
        <v>7.2163000000000004</v>
      </c>
      <c r="X5" s="3">
        <f>W5</f>
        <v>7.2163000000000004</v>
      </c>
      <c r="Z5" s="145"/>
      <c r="AA5" s="144"/>
      <c r="AB5" s="50" t="s">
        <v>16</v>
      </c>
      <c r="AC5" s="52">
        <v>4.9264999999999999</v>
      </c>
      <c r="AD5" s="53">
        <f>AC5</f>
        <v>4.9264999999999999</v>
      </c>
      <c r="AF5" s="145"/>
      <c r="AG5" s="144"/>
      <c r="AH5" s="50" t="s">
        <v>16</v>
      </c>
      <c r="AI5" s="49">
        <v>2.5956999999999999</v>
      </c>
      <c r="AJ5" s="53">
        <f>AI5</f>
        <v>2.5956999999999999</v>
      </c>
      <c r="AL5" s="145"/>
      <c r="AM5" s="144"/>
      <c r="AN5" s="50" t="s">
        <v>16</v>
      </c>
      <c r="AO5" s="49">
        <v>2.6214</v>
      </c>
      <c r="AP5" s="53">
        <f>AO5</f>
        <v>2.6214</v>
      </c>
      <c r="AR5" s="145"/>
      <c r="AS5" s="144"/>
      <c r="AT5" s="50" t="s">
        <v>16</v>
      </c>
      <c r="AU5" s="49">
        <v>4.3631000000000002</v>
      </c>
      <c r="AV5" s="53">
        <f>AU5</f>
        <v>4.3631000000000002</v>
      </c>
      <c r="AX5" s="145"/>
      <c r="AY5" s="144"/>
      <c r="AZ5" s="50" t="s">
        <v>16</v>
      </c>
      <c r="BA5" s="49">
        <v>5.7356999999999996</v>
      </c>
      <c r="BB5" s="53">
        <f>BA5</f>
        <v>5.7356999999999996</v>
      </c>
      <c r="BD5" s="145"/>
      <c r="BE5" s="144"/>
      <c r="BF5" s="50" t="s">
        <v>16</v>
      </c>
      <c r="BG5" s="49">
        <v>1.7303999999999999</v>
      </c>
      <c r="BH5" s="53">
        <f>BG5</f>
        <v>1.7303999999999999</v>
      </c>
      <c r="BJ5" s="145"/>
      <c r="BK5" s="144"/>
      <c r="BL5" s="2" t="s">
        <v>16</v>
      </c>
      <c r="BM5" s="28">
        <v>2.9203000000000001</v>
      </c>
      <c r="BN5" s="3">
        <f>BM5</f>
        <v>2.9203000000000001</v>
      </c>
      <c r="BP5" s="145"/>
      <c r="BQ5" s="168"/>
      <c r="BR5" s="2" t="s">
        <v>16</v>
      </c>
      <c r="BS5" s="28">
        <v>2.4003999999999999</v>
      </c>
      <c r="BT5" s="3">
        <f>BS5</f>
        <v>2.4003999999999999</v>
      </c>
      <c r="BV5" s="145"/>
      <c r="BW5" s="168"/>
      <c r="BX5" s="2" t="s">
        <v>16</v>
      </c>
      <c r="BY5" s="28">
        <v>3.2827000000000002</v>
      </c>
      <c r="BZ5" s="3">
        <f>BY5</f>
        <v>3.2827000000000002</v>
      </c>
      <c r="CB5" s="170"/>
      <c r="CC5" s="168"/>
      <c r="CD5" s="2" t="s">
        <v>16</v>
      </c>
      <c r="CE5" s="28">
        <v>2.7610999999999999</v>
      </c>
      <c r="CF5" s="3">
        <f>CE5</f>
        <v>2.7610999999999999</v>
      </c>
      <c r="CH5" s="145"/>
      <c r="CI5" s="168"/>
      <c r="CJ5" s="2" t="s">
        <v>16</v>
      </c>
      <c r="CK5" s="28">
        <v>2.4346999999999999</v>
      </c>
      <c r="CL5" s="3">
        <f>CK5</f>
        <v>2.4346999999999999</v>
      </c>
      <c r="CN5" s="145"/>
      <c r="CO5" s="168"/>
      <c r="CP5" s="2" t="s">
        <v>16</v>
      </c>
      <c r="CQ5" s="49">
        <v>4.0857999999999999</v>
      </c>
      <c r="CR5" s="54">
        <f>CQ5</f>
        <v>4.0857999999999999</v>
      </c>
      <c r="CT5" s="145"/>
      <c r="CU5" s="168"/>
      <c r="CV5" s="2" t="s">
        <v>16</v>
      </c>
      <c r="CW5" s="28">
        <v>3.9653</v>
      </c>
      <c r="CX5" s="3">
        <f>CW5</f>
        <v>3.9653</v>
      </c>
      <c r="CZ5" s="145"/>
      <c r="DA5" s="168"/>
      <c r="DB5" s="2" t="s">
        <v>16</v>
      </c>
      <c r="DC5" s="28">
        <v>4.0384000000000002</v>
      </c>
      <c r="DD5" s="3">
        <f>DC5</f>
        <v>4.0384000000000002</v>
      </c>
      <c r="DF5" s="145"/>
      <c r="DG5" s="168"/>
      <c r="DH5" s="2" t="s">
        <v>16</v>
      </c>
      <c r="DI5" s="28">
        <v>2.944</v>
      </c>
      <c r="DJ5" s="3">
        <f>DI5</f>
        <v>2.944</v>
      </c>
      <c r="DL5" s="145"/>
      <c r="DM5" s="168"/>
      <c r="DN5" s="2" t="s">
        <v>16</v>
      </c>
      <c r="DO5" s="28">
        <v>3.6627000000000001</v>
      </c>
      <c r="DP5" s="3">
        <f>DO5</f>
        <v>3.6627000000000001</v>
      </c>
      <c r="DR5" s="145"/>
      <c r="DS5" s="168"/>
      <c r="DT5" s="2" t="s">
        <v>16</v>
      </c>
      <c r="DU5" s="28">
        <v>1.0038</v>
      </c>
      <c r="DV5" s="3">
        <f>DU5</f>
        <v>1.0038</v>
      </c>
      <c r="DX5" s="145"/>
      <c r="DY5" s="168"/>
      <c r="DZ5" s="2" t="s">
        <v>16</v>
      </c>
      <c r="EA5" s="28">
        <v>2.9032</v>
      </c>
      <c r="EB5" s="3">
        <f>EA5</f>
        <v>2.9032</v>
      </c>
      <c r="ED5" s="145"/>
      <c r="EE5" s="168"/>
      <c r="EF5" s="2" t="s">
        <v>16</v>
      </c>
      <c r="EG5" s="28">
        <v>1.643</v>
      </c>
      <c r="EH5" s="3">
        <f>EG5</f>
        <v>1.643</v>
      </c>
      <c r="EJ5" s="145"/>
      <c r="EK5" s="168"/>
      <c r="EL5" s="2" t="s">
        <v>16</v>
      </c>
      <c r="EM5" s="28">
        <v>2.6305000000000001</v>
      </c>
      <c r="EN5" s="3">
        <f>EM5</f>
        <v>2.6305000000000001</v>
      </c>
      <c r="EP5" s="145"/>
      <c r="EQ5" s="168"/>
      <c r="ER5" s="2" t="s">
        <v>16</v>
      </c>
      <c r="ES5" s="28">
        <v>2.4060000000000001</v>
      </c>
      <c r="ET5" s="3">
        <f>ES5</f>
        <v>2.4060000000000001</v>
      </c>
      <c r="EV5" s="170"/>
      <c r="EW5" s="168"/>
      <c r="EX5" s="2" t="s">
        <v>16</v>
      </c>
      <c r="EY5" s="28">
        <v>4.05</v>
      </c>
      <c r="EZ5" s="3">
        <f>EY5</f>
        <v>4.05</v>
      </c>
      <c r="FB5" s="145"/>
      <c r="FC5" s="168"/>
      <c r="FD5" s="2" t="s">
        <v>16</v>
      </c>
      <c r="FE5" s="28">
        <v>7.0453000000000001</v>
      </c>
      <c r="FF5" s="3">
        <f>FE5</f>
        <v>7.0453000000000001</v>
      </c>
    </row>
    <row r="6" spans="2:162">
      <c r="B6" s="145"/>
      <c r="C6" s="165">
        <v>2</v>
      </c>
      <c r="D6" s="2" t="s">
        <v>14</v>
      </c>
      <c r="E6" s="2">
        <v>134.7921</v>
      </c>
      <c r="H6" s="145"/>
      <c r="I6" s="144">
        <v>2</v>
      </c>
      <c r="J6" s="2" t="s">
        <v>14</v>
      </c>
      <c r="K6" s="2">
        <v>251.42</v>
      </c>
      <c r="N6" s="145"/>
      <c r="O6" s="144">
        <v>2</v>
      </c>
      <c r="P6" s="2" t="s">
        <v>14</v>
      </c>
      <c r="Q6" s="2">
        <v>85.326700000000002</v>
      </c>
      <c r="T6" s="145"/>
      <c r="U6" s="144">
        <v>2</v>
      </c>
      <c r="V6" s="2" t="s">
        <v>14</v>
      </c>
      <c r="W6" s="2">
        <v>196.87629999999999</v>
      </c>
      <c r="Z6" s="145"/>
      <c r="AA6" s="144">
        <v>2</v>
      </c>
      <c r="AB6" s="50" t="s">
        <v>14</v>
      </c>
      <c r="AC6" s="50">
        <v>70.415599999999998</v>
      </c>
      <c r="AD6" s="51"/>
      <c r="AF6" s="145"/>
      <c r="AG6" s="144">
        <v>2</v>
      </c>
      <c r="AH6" s="50" t="s">
        <v>14</v>
      </c>
      <c r="AI6" s="2">
        <v>2550.3377</v>
      </c>
      <c r="AJ6" s="51"/>
      <c r="AL6" s="145"/>
      <c r="AM6" s="144">
        <v>2</v>
      </c>
      <c r="AN6" s="50" t="s">
        <v>14</v>
      </c>
      <c r="AO6" s="2">
        <v>82.600800000000007</v>
      </c>
      <c r="AP6" s="51"/>
      <c r="AR6" s="145"/>
      <c r="AS6" s="144">
        <v>2</v>
      </c>
      <c r="AT6" s="50" t="s">
        <v>14</v>
      </c>
      <c r="AU6" s="2">
        <v>135.11959999999999</v>
      </c>
      <c r="AV6" s="51"/>
      <c r="AX6" s="145"/>
      <c r="AY6" s="144">
        <v>2</v>
      </c>
      <c r="AZ6" s="50" t="s">
        <v>14</v>
      </c>
      <c r="BA6" s="2">
        <v>132.5609</v>
      </c>
      <c r="BB6" s="51"/>
      <c r="BD6" s="145"/>
      <c r="BE6" s="144">
        <v>2</v>
      </c>
      <c r="BF6" s="50" t="s">
        <v>14</v>
      </c>
      <c r="BG6" s="2">
        <v>1154.7553</v>
      </c>
      <c r="BH6" s="51"/>
      <c r="BJ6" s="145"/>
      <c r="BK6" s="144">
        <v>2</v>
      </c>
      <c r="BL6" s="2" t="s">
        <v>14</v>
      </c>
      <c r="BM6" s="2">
        <v>164.87100000000001</v>
      </c>
      <c r="BP6" s="145"/>
      <c r="BQ6" s="166">
        <v>2</v>
      </c>
      <c r="BR6" s="2" t="s">
        <v>14</v>
      </c>
      <c r="BS6" s="2">
        <v>152.6283</v>
      </c>
      <c r="BV6" s="145"/>
      <c r="BW6" s="166">
        <v>2</v>
      </c>
      <c r="BX6" s="2" t="s">
        <v>14</v>
      </c>
      <c r="BY6" s="2">
        <v>187.49889999999999</v>
      </c>
      <c r="CB6" s="171"/>
      <c r="CC6" s="166">
        <v>2</v>
      </c>
      <c r="CD6" s="2" t="s">
        <v>14</v>
      </c>
      <c r="CE6" s="2">
        <v>230.78710000000001</v>
      </c>
      <c r="CH6" s="145"/>
      <c r="CI6" s="166">
        <v>2</v>
      </c>
      <c r="CJ6" s="2" t="s">
        <v>14</v>
      </c>
      <c r="CK6" s="2">
        <v>108.7872</v>
      </c>
      <c r="CN6" s="145"/>
      <c r="CO6" s="166">
        <v>2</v>
      </c>
      <c r="CP6" s="2" t="s">
        <v>14</v>
      </c>
      <c r="CQ6" s="2">
        <v>204.8554</v>
      </c>
      <c r="CR6" s="54"/>
      <c r="CT6" s="145"/>
      <c r="CU6" s="166">
        <v>2</v>
      </c>
      <c r="CV6" s="2" t="s">
        <v>14</v>
      </c>
      <c r="CW6" s="2">
        <v>154.51310000000001</v>
      </c>
      <c r="CZ6" s="145"/>
      <c r="DA6" s="166">
        <v>2</v>
      </c>
      <c r="DB6" s="2" t="s">
        <v>14</v>
      </c>
      <c r="DC6" s="2">
        <v>202.56360000000001</v>
      </c>
      <c r="DF6" s="145"/>
      <c r="DG6" s="166">
        <v>2</v>
      </c>
      <c r="DH6" s="2" t="s">
        <v>14</v>
      </c>
      <c r="DI6" s="2">
        <v>173.70820000000001</v>
      </c>
      <c r="DL6" s="145"/>
      <c r="DM6" s="166">
        <v>2</v>
      </c>
      <c r="DN6" s="2" t="s">
        <v>14</v>
      </c>
      <c r="DO6" s="2">
        <v>33.035299999999999</v>
      </c>
      <c r="DR6" s="145"/>
      <c r="DS6" s="166">
        <v>2</v>
      </c>
      <c r="DT6" s="2" t="s">
        <v>14</v>
      </c>
      <c r="DU6" s="2">
        <v>135.21299999999999</v>
      </c>
      <c r="DX6" s="145"/>
      <c r="DY6" s="166">
        <v>2</v>
      </c>
      <c r="DZ6" s="2" t="s">
        <v>14</v>
      </c>
      <c r="EA6" s="2">
        <v>127.4486</v>
      </c>
      <c r="ED6" s="145"/>
      <c r="EE6" s="166">
        <v>2</v>
      </c>
      <c r="EF6" s="2" t="s">
        <v>14</v>
      </c>
      <c r="EG6" s="2">
        <v>186.9359</v>
      </c>
      <c r="EJ6" s="145"/>
      <c r="EK6" s="166">
        <v>2</v>
      </c>
      <c r="EL6" s="2" t="s">
        <v>14</v>
      </c>
      <c r="EM6" s="2">
        <v>233.91630000000001</v>
      </c>
      <c r="EP6" s="145"/>
      <c r="EQ6" s="166">
        <v>2</v>
      </c>
      <c r="ER6" s="2" t="s">
        <v>14</v>
      </c>
      <c r="ES6" s="2">
        <v>255</v>
      </c>
      <c r="EV6" s="171"/>
      <c r="EW6" s="166">
        <v>2</v>
      </c>
      <c r="EX6" s="2" t="s">
        <v>14</v>
      </c>
      <c r="EY6" s="2">
        <v>183.46700000000001</v>
      </c>
      <c r="FB6" s="145"/>
      <c r="FC6" s="166">
        <v>2</v>
      </c>
      <c r="FD6" s="2" t="s">
        <v>14</v>
      </c>
      <c r="FE6" s="2">
        <v>124.5227</v>
      </c>
    </row>
    <row r="7" spans="2:162">
      <c r="C7" s="165"/>
      <c r="D7" s="2" t="s">
        <v>15</v>
      </c>
      <c r="E7" s="2">
        <v>16.270800000000001</v>
      </c>
      <c r="I7" s="144"/>
      <c r="J7" s="2" t="s">
        <v>15</v>
      </c>
      <c r="K7" s="2">
        <v>113.7021</v>
      </c>
      <c r="O7" s="144"/>
      <c r="P7" s="2" t="s">
        <v>15</v>
      </c>
      <c r="Q7" s="2">
        <v>12.9344</v>
      </c>
      <c r="U7" s="144"/>
      <c r="V7" s="2" t="s">
        <v>15</v>
      </c>
      <c r="W7" s="2">
        <v>40.634700000000002</v>
      </c>
      <c r="AA7" s="144"/>
      <c r="AB7" s="50" t="s">
        <v>15</v>
      </c>
      <c r="AC7" s="50">
        <v>38.249200000000002</v>
      </c>
      <c r="AD7" s="51"/>
      <c r="AG7" s="144"/>
      <c r="AH7" s="50" t="s">
        <v>15</v>
      </c>
      <c r="AI7" s="2">
        <v>743.55690000000004</v>
      </c>
      <c r="AJ7" s="51"/>
      <c r="AM7" s="144"/>
      <c r="AN7" s="50" t="s">
        <v>15</v>
      </c>
      <c r="AO7" s="2">
        <v>16.229399999999998</v>
      </c>
      <c r="AP7" s="51"/>
      <c r="AS7" s="144"/>
      <c r="AT7" s="50" t="s">
        <v>15</v>
      </c>
      <c r="AU7" s="2">
        <v>26.141300000000001</v>
      </c>
      <c r="AV7" s="51"/>
      <c r="AY7" s="144"/>
      <c r="AZ7" s="50" t="s">
        <v>15</v>
      </c>
      <c r="BA7" s="2">
        <v>24.6495</v>
      </c>
      <c r="BB7" s="51"/>
      <c r="BE7" s="144"/>
      <c r="BF7" s="50" t="s">
        <v>15</v>
      </c>
      <c r="BG7" s="2">
        <v>450.80869999999999</v>
      </c>
      <c r="BH7" s="51"/>
      <c r="BK7" s="144"/>
      <c r="BL7" s="2" t="s">
        <v>15</v>
      </c>
      <c r="BM7" s="2">
        <v>56.456200000000003</v>
      </c>
      <c r="BQ7" s="167"/>
      <c r="BR7" s="2" t="s">
        <v>15</v>
      </c>
      <c r="BS7" s="2">
        <v>71.599599999999995</v>
      </c>
      <c r="BW7" s="167"/>
      <c r="BX7" s="2" t="s">
        <v>15</v>
      </c>
      <c r="BY7" s="2">
        <v>72.237099999999998</v>
      </c>
      <c r="CC7" s="167"/>
      <c r="CD7" s="2" t="s">
        <v>15</v>
      </c>
      <c r="CE7" s="2">
        <v>83.56</v>
      </c>
      <c r="CI7" s="167"/>
      <c r="CJ7" s="2" t="s">
        <v>15</v>
      </c>
      <c r="CK7" s="2">
        <v>21.070399999999999</v>
      </c>
      <c r="CO7" s="167"/>
      <c r="CP7" s="2" t="s">
        <v>15</v>
      </c>
      <c r="CQ7" s="2">
        <v>57.0471</v>
      </c>
      <c r="CR7" s="54"/>
      <c r="CU7" s="167"/>
      <c r="CV7" s="2" t="s">
        <v>15</v>
      </c>
      <c r="CW7" s="2">
        <v>42.574199999999998</v>
      </c>
      <c r="DA7" s="167"/>
      <c r="DB7" s="2" t="s">
        <v>15</v>
      </c>
      <c r="DC7" s="2">
        <v>41.641300000000001</v>
      </c>
      <c r="DG7" s="167"/>
      <c r="DH7" s="2" t="s">
        <v>15</v>
      </c>
      <c r="DI7" s="2">
        <v>59.577399999999997</v>
      </c>
      <c r="DM7" s="167"/>
      <c r="DN7" s="2" t="s">
        <v>15</v>
      </c>
      <c r="DO7" s="2">
        <v>80.905699999999996</v>
      </c>
      <c r="DS7" s="167"/>
      <c r="DT7" s="2" t="s">
        <v>15</v>
      </c>
      <c r="DU7" s="2">
        <v>41.568800000000003</v>
      </c>
      <c r="DY7" s="167"/>
      <c r="DZ7" s="2" t="s">
        <v>15</v>
      </c>
      <c r="EA7" s="2">
        <v>41.8277</v>
      </c>
      <c r="EE7" s="167"/>
      <c r="EF7" s="2" t="s">
        <v>15</v>
      </c>
      <c r="EG7" s="2">
        <v>64.836500000000001</v>
      </c>
      <c r="EK7" s="167"/>
      <c r="EL7" s="2" t="s">
        <v>15</v>
      </c>
      <c r="EM7" s="2">
        <v>103.1455</v>
      </c>
      <c r="EQ7" s="167"/>
      <c r="ER7" s="2" t="s">
        <v>15</v>
      </c>
      <c r="ES7" s="2">
        <v>73.001499999999993</v>
      </c>
      <c r="EW7" s="167"/>
      <c r="EX7" s="2" t="s">
        <v>15</v>
      </c>
      <c r="EY7" s="2">
        <v>35.107900000000001</v>
      </c>
      <c r="FC7" s="167"/>
      <c r="FD7" s="2" t="s">
        <v>15</v>
      </c>
      <c r="FE7" s="2">
        <v>26.384</v>
      </c>
    </row>
    <row r="8" spans="2:162">
      <c r="C8" s="165"/>
      <c r="D8" s="2" t="s">
        <v>16</v>
      </c>
      <c r="E8" s="2">
        <v>8.2843</v>
      </c>
      <c r="F8" s="3">
        <f>E8</f>
        <v>8.2843</v>
      </c>
      <c r="I8" s="144"/>
      <c r="J8" s="2" t="s">
        <v>16</v>
      </c>
      <c r="K8" s="28">
        <v>2.2111999999999998</v>
      </c>
      <c r="L8" s="3">
        <f>K8</f>
        <v>2.2111999999999998</v>
      </c>
      <c r="O8" s="144"/>
      <c r="P8" s="2" t="s">
        <v>16</v>
      </c>
      <c r="Q8" s="28">
        <v>6.5968999999999998</v>
      </c>
      <c r="R8" s="3">
        <f>Q8</f>
        <v>6.5968999999999998</v>
      </c>
      <c r="U8" s="144"/>
      <c r="V8" s="2" t="s">
        <v>16</v>
      </c>
      <c r="W8" s="28">
        <v>4.8449999999999998</v>
      </c>
      <c r="X8" s="3">
        <f>W8</f>
        <v>4.8449999999999998</v>
      </c>
      <c r="AA8" s="144"/>
      <c r="AB8" s="50" t="s">
        <v>16</v>
      </c>
      <c r="AC8" s="52">
        <v>1.841</v>
      </c>
      <c r="AD8" s="53">
        <f>AC8</f>
        <v>1.841</v>
      </c>
      <c r="AG8" s="144"/>
      <c r="AH8" s="50" t="s">
        <v>16</v>
      </c>
      <c r="AI8" s="49">
        <v>3.4298999999999999</v>
      </c>
      <c r="AJ8" s="53">
        <f>AI8</f>
        <v>3.4298999999999999</v>
      </c>
      <c r="AM8" s="144"/>
      <c r="AN8" s="50" t="s">
        <v>16</v>
      </c>
      <c r="AO8" s="49">
        <v>5.0895999999999999</v>
      </c>
      <c r="AP8" s="53">
        <f>AO8</f>
        <v>5.0895999999999999</v>
      </c>
      <c r="AS8" s="144"/>
      <c r="AT8" s="50" t="s">
        <v>16</v>
      </c>
      <c r="AU8" s="49">
        <v>5.1688000000000001</v>
      </c>
      <c r="AV8" s="53">
        <f>AU8</f>
        <v>5.1688000000000001</v>
      </c>
      <c r="AY8" s="144"/>
      <c r="AZ8" s="50" t="s">
        <v>16</v>
      </c>
      <c r="BA8" s="49">
        <v>5.3777999999999997</v>
      </c>
      <c r="BB8" s="53">
        <f>BA8</f>
        <v>5.3777999999999997</v>
      </c>
      <c r="BE8" s="144"/>
      <c r="BF8" s="50" t="s">
        <v>16</v>
      </c>
      <c r="BG8" s="49">
        <v>2.5615000000000001</v>
      </c>
      <c r="BH8" s="53">
        <f>BG8</f>
        <v>2.5615000000000001</v>
      </c>
      <c r="BK8" s="144"/>
      <c r="BL8" s="2" t="s">
        <v>16</v>
      </c>
      <c r="BM8" s="28">
        <v>2.9203000000000001</v>
      </c>
      <c r="BN8" s="3">
        <f>BM8</f>
        <v>2.9203000000000001</v>
      </c>
      <c r="BQ8" s="168"/>
      <c r="BR8" s="2" t="s">
        <v>16</v>
      </c>
      <c r="BS8" s="28">
        <v>2.1316999999999999</v>
      </c>
      <c r="BT8" s="3">
        <f>BS8</f>
        <v>2.1316999999999999</v>
      </c>
      <c r="BW8" s="168"/>
      <c r="BX8" s="2" t="s">
        <v>16</v>
      </c>
      <c r="BY8" s="28">
        <v>2.5956000000000001</v>
      </c>
      <c r="BZ8" s="3">
        <f>BY8</f>
        <v>2.5956000000000001</v>
      </c>
      <c r="CC8" s="168"/>
      <c r="CD8" s="2" t="s">
        <v>16</v>
      </c>
      <c r="CE8" s="28">
        <v>2.7618999999999998</v>
      </c>
      <c r="CF8" s="3">
        <f>CE8</f>
        <v>2.7618999999999998</v>
      </c>
      <c r="CI8" s="168"/>
      <c r="CJ8" s="2" t="s">
        <v>16</v>
      </c>
      <c r="CK8" s="28">
        <v>5.1630000000000003</v>
      </c>
      <c r="CL8" s="3">
        <f>CK8</f>
        <v>5.1630000000000003</v>
      </c>
      <c r="CO8" s="168"/>
      <c r="CP8" s="2" t="s">
        <v>16</v>
      </c>
      <c r="CQ8" s="49">
        <v>3.5910000000000002</v>
      </c>
      <c r="CR8" s="54">
        <f>CQ8</f>
        <v>3.5910000000000002</v>
      </c>
      <c r="CU8" s="168"/>
      <c r="CV8" s="2" t="s">
        <v>16</v>
      </c>
      <c r="CW8" s="28">
        <v>3.6293000000000002</v>
      </c>
      <c r="CX8" s="3">
        <f>CW8</f>
        <v>3.6293000000000002</v>
      </c>
      <c r="DA8" s="168"/>
      <c r="DB8" s="2" t="s">
        <v>16</v>
      </c>
      <c r="DC8" s="28">
        <v>4.8644999999999996</v>
      </c>
      <c r="DD8" s="3">
        <f>DC8</f>
        <v>4.8644999999999996</v>
      </c>
      <c r="DG8" s="168"/>
      <c r="DH8" s="2" t="s">
        <v>16</v>
      </c>
      <c r="DI8" s="28">
        <v>2.9157000000000002</v>
      </c>
      <c r="DJ8" s="3">
        <f>DI8</f>
        <v>2.9157000000000002</v>
      </c>
      <c r="DM8" s="168"/>
      <c r="DN8" s="2" t="s">
        <v>16</v>
      </c>
      <c r="DO8" s="28">
        <v>0.4083</v>
      </c>
      <c r="DP8" s="3">
        <f>DO8</f>
        <v>0.4083</v>
      </c>
      <c r="DS8" s="168"/>
      <c r="DT8" s="2" t="s">
        <v>16</v>
      </c>
      <c r="DU8" s="28">
        <v>3.2528000000000001</v>
      </c>
      <c r="DV8" s="3">
        <f>DU8</f>
        <v>3.2528000000000001</v>
      </c>
      <c r="DY8" s="168"/>
      <c r="DZ8" s="2" t="s">
        <v>16</v>
      </c>
      <c r="EA8" s="28">
        <v>3.0470000000000002</v>
      </c>
      <c r="EB8" s="3">
        <f>EA8</f>
        <v>3.0470000000000002</v>
      </c>
      <c r="EE8" s="168"/>
      <c r="EF8" s="2" t="s">
        <v>16</v>
      </c>
      <c r="EG8" s="28">
        <v>2.8832</v>
      </c>
      <c r="EH8" s="3">
        <f>EG8</f>
        <v>2.8832</v>
      </c>
      <c r="EK8" s="168"/>
      <c r="EL8" s="2" t="s">
        <v>16</v>
      </c>
      <c r="EM8" s="28">
        <v>2.2677999999999998</v>
      </c>
      <c r="EN8" s="3">
        <f>EM8</f>
        <v>2.2677999999999998</v>
      </c>
      <c r="EQ8" s="168"/>
      <c r="ER8" s="2" t="s">
        <v>16</v>
      </c>
      <c r="ES8" s="28">
        <v>3.4931000000000001</v>
      </c>
      <c r="ET8" s="3">
        <f>ES8</f>
        <v>3.4931000000000001</v>
      </c>
      <c r="EW8" s="168"/>
      <c r="EX8" s="2" t="s">
        <v>16</v>
      </c>
      <c r="EY8" s="28">
        <v>5.2257999999999996</v>
      </c>
      <c r="EZ8" s="3">
        <f>EY8</f>
        <v>5.2257999999999996</v>
      </c>
      <c r="FC8" s="168"/>
      <c r="FD8" s="2" t="s">
        <v>16</v>
      </c>
      <c r="FE8" s="28">
        <v>4.7195999999999998</v>
      </c>
      <c r="FF8" s="3">
        <f>FE8</f>
        <v>4.7195999999999998</v>
      </c>
    </row>
    <row r="9" spans="2:162">
      <c r="C9" s="165">
        <v>3</v>
      </c>
      <c r="D9" s="2" t="s">
        <v>14</v>
      </c>
      <c r="E9" s="2">
        <v>181.98689999999999</v>
      </c>
      <c r="I9" s="144">
        <v>3</v>
      </c>
      <c r="J9" s="2" t="s">
        <v>14</v>
      </c>
      <c r="K9" s="2">
        <v>254.51820000000001</v>
      </c>
      <c r="O9" s="144">
        <v>3</v>
      </c>
      <c r="P9" s="2" t="s">
        <v>14</v>
      </c>
      <c r="Q9" s="2">
        <v>238.92269999999999</v>
      </c>
      <c r="U9" s="144">
        <v>3</v>
      </c>
      <c r="V9" s="2" t="s">
        <v>14</v>
      </c>
      <c r="W9" s="2">
        <v>186.61539999999999</v>
      </c>
      <c r="AA9" s="144">
        <v>3</v>
      </c>
      <c r="AB9" s="50" t="s">
        <v>14</v>
      </c>
      <c r="AC9" s="50">
        <v>179.15219999999999</v>
      </c>
      <c r="AD9" s="51"/>
      <c r="AG9" s="144">
        <v>3</v>
      </c>
      <c r="AH9" s="50" t="s">
        <v>14</v>
      </c>
      <c r="AI9" s="2">
        <v>3953.886</v>
      </c>
      <c r="AJ9" s="51"/>
      <c r="AM9" s="144">
        <v>3</v>
      </c>
      <c r="AN9" s="50" t="s">
        <v>14</v>
      </c>
      <c r="AO9" s="2">
        <v>41.505000000000003</v>
      </c>
      <c r="AP9" s="51"/>
      <c r="AS9" s="144">
        <v>3</v>
      </c>
      <c r="AT9" s="50" t="s">
        <v>14</v>
      </c>
      <c r="AU9" s="2">
        <v>162.24809999999999</v>
      </c>
      <c r="AV9" s="51"/>
      <c r="AY9" s="144">
        <v>3</v>
      </c>
      <c r="AZ9" s="50" t="s">
        <v>14</v>
      </c>
      <c r="BA9" s="2">
        <v>188.429</v>
      </c>
      <c r="BB9" s="51"/>
      <c r="BE9" s="144">
        <v>3</v>
      </c>
      <c r="BF9" s="50" t="s">
        <v>14</v>
      </c>
      <c r="BG9" s="2">
        <v>947.86580000000004</v>
      </c>
      <c r="BH9" s="51"/>
      <c r="BK9" s="144">
        <v>3</v>
      </c>
      <c r="BL9" s="2" t="s">
        <v>14</v>
      </c>
      <c r="BM9" s="2">
        <v>102.81229999999999</v>
      </c>
      <c r="BQ9" s="166">
        <v>3</v>
      </c>
      <c r="BR9" s="2" t="s">
        <v>14</v>
      </c>
      <c r="BS9" s="2">
        <v>147.79159999999999</v>
      </c>
      <c r="BW9" s="166">
        <v>3</v>
      </c>
      <c r="BX9" s="2" t="s">
        <v>14</v>
      </c>
      <c r="BY9" s="2">
        <v>72.081500000000005</v>
      </c>
      <c r="CC9" s="166">
        <v>3</v>
      </c>
      <c r="CD9" s="2" t="s">
        <v>14</v>
      </c>
      <c r="CE9" s="2">
        <v>166.5633</v>
      </c>
      <c r="CI9" s="166">
        <v>3</v>
      </c>
      <c r="CJ9" s="2" t="s">
        <v>14</v>
      </c>
      <c r="CK9" s="2">
        <v>57.698399999999999</v>
      </c>
      <c r="CO9" s="166">
        <v>3</v>
      </c>
      <c r="CP9" s="2" t="s">
        <v>14</v>
      </c>
      <c r="CQ9" s="2">
        <v>245.70830000000001</v>
      </c>
      <c r="CR9" s="54"/>
      <c r="CU9" s="166">
        <v>3</v>
      </c>
      <c r="CV9" s="2" t="s">
        <v>14</v>
      </c>
      <c r="CW9" s="2">
        <v>112.0295</v>
      </c>
      <c r="DA9" s="166">
        <v>3</v>
      </c>
      <c r="DB9" s="2" t="s">
        <v>14</v>
      </c>
      <c r="DC9" s="2">
        <v>151.07050000000001</v>
      </c>
      <c r="DG9" s="166">
        <v>3</v>
      </c>
      <c r="DH9" s="2" t="s">
        <v>14</v>
      </c>
      <c r="DI9" s="2">
        <v>87.627899999999997</v>
      </c>
      <c r="DM9" s="166">
        <v>3</v>
      </c>
      <c r="DN9" s="2" t="s">
        <v>14</v>
      </c>
      <c r="DO9" s="2">
        <v>192.87639999999999</v>
      </c>
      <c r="DS9" s="166">
        <v>3</v>
      </c>
      <c r="DT9" s="2" t="s">
        <v>14</v>
      </c>
      <c r="DU9" s="2">
        <v>175.2089</v>
      </c>
      <c r="DY9" s="166">
        <v>3</v>
      </c>
      <c r="DZ9" s="2" t="s">
        <v>14</v>
      </c>
      <c r="EA9" s="2">
        <v>94.1768</v>
      </c>
      <c r="EE9" s="166">
        <v>3</v>
      </c>
      <c r="EF9" s="2" t="s">
        <v>14</v>
      </c>
      <c r="EG9" s="2">
        <v>83.366</v>
      </c>
      <c r="EK9" s="166">
        <v>3</v>
      </c>
      <c r="EL9" s="2" t="s">
        <v>14</v>
      </c>
      <c r="EM9" s="2">
        <v>192.93109999999999</v>
      </c>
      <c r="EQ9" s="166">
        <v>3</v>
      </c>
      <c r="ER9" s="2" t="s">
        <v>14</v>
      </c>
      <c r="ES9" s="2">
        <v>189.7396</v>
      </c>
      <c r="EW9" s="166">
        <v>3</v>
      </c>
      <c r="EX9" s="2" t="s">
        <v>14</v>
      </c>
      <c r="EY9" s="2">
        <v>135.53229999999999</v>
      </c>
      <c r="FC9" s="166">
        <v>3</v>
      </c>
      <c r="FD9" s="2" t="s">
        <v>14</v>
      </c>
      <c r="FE9" s="2">
        <v>231.1259</v>
      </c>
    </row>
    <row r="10" spans="2:162">
      <c r="C10" s="165"/>
      <c r="D10" s="2" t="s">
        <v>15</v>
      </c>
      <c r="E10" s="2">
        <v>37.593600000000002</v>
      </c>
      <c r="I10" s="144"/>
      <c r="J10" s="2" t="s">
        <v>15</v>
      </c>
      <c r="K10" s="2">
        <v>145.66579999999999</v>
      </c>
      <c r="O10" s="144"/>
      <c r="P10" s="2" t="s">
        <v>15</v>
      </c>
      <c r="Q10" s="2">
        <v>102.4675</v>
      </c>
      <c r="U10" s="144"/>
      <c r="V10" s="2" t="s">
        <v>15</v>
      </c>
      <c r="W10" s="2">
        <v>18.735600000000002</v>
      </c>
      <c r="AA10" s="144"/>
      <c r="AB10" s="50" t="s">
        <v>15</v>
      </c>
      <c r="AC10" s="50">
        <v>17.958400000000001</v>
      </c>
      <c r="AD10" s="51"/>
      <c r="AG10" s="144"/>
      <c r="AH10" s="50" t="s">
        <v>15</v>
      </c>
      <c r="AI10" s="2">
        <v>1455.2119</v>
      </c>
      <c r="AJ10" s="51"/>
      <c r="AM10" s="144"/>
      <c r="AN10" s="50" t="s">
        <v>15</v>
      </c>
      <c r="AO10" s="2">
        <v>28.029900000000001</v>
      </c>
      <c r="AP10" s="51"/>
      <c r="AS10" s="144"/>
      <c r="AT10" s="50" t="s">
        <v>15</v>
      </c>
      <c r="AU10" s="2">
        <v>52.827199999999998</v>
      </c>
      <c r="AV10" s="51"/>
      <c r="AY10" s="144"/>
      <c r="AZ10" s="50" t="s">
        <v>15</v>
      </c>
      <c r="BA10" s="2">
        <v>47.652999999999999</v>
      </c>
      <c r="BB10" s="51"/>
      <c r="BE10" s="144"/>
      <c r="BF10" s="50" t="s">
        <v>15</v>
      </c>
      <c r="BG10" s="2">
        <v>560.94910000000004</v>
      </c>
      <c r="BH10" s="51"/>
      <c r="BK10" s="144"/>
      <c r="BL10" s="2" t="s">
        <v>15</v>
      </c>
      <c r="BM10" s="2">
        <v>44.598199999999999</v>
      </c>
      <c r="BQ10" s="167"/>
      <c r="BR10" s="2" t="s">
        <v>15</v>
      </c>
      <c r="BS10" s="2">
        <v>42.182499999999997</v>
      </c>
      <c r="BW10" s="167"/>
      <c r="BX10" s="2" t="s">
        <v>15</v>
      </c>
      <c r="BY10" s="2">
        <v>24.631699999999999</v>
      </c>
      <c r="CC10" s="167"/>
      <c r="CD10" s="2" t="s">
        <v>15</v>
      </c>
      <c r="CE10" s="2">
        <v>51.114199999999997</v>
      </c>
      <c r="CI10" s="167"/>
      <c r="CJ10" s="2" t="s">
        <v>15</v>
      </c>
      <c r="CK10" s="2">
        <v>16.762799999999999</v>
      </c>
      <c r="CO10" s="167"/>
      <c r="CP10" s="2" t="s">
        <v>15</v>
      </c>
      <c r="CQ10" s="2">
        <v>47.504199999999997</v>
      </c>
      <c r="CR10" s="54"/>
      <c r="CU10" s="167"/>
      <c r="CV10" s="2" t="s">
        <v>15</v>
      </c>
      <c r="CW10" s="2">
        <v>29.8248</v>
      </c>
      <c r="DA10" s="167"/>
      <c r="DB10" s="2" t="s">
        <v>15</v>
      </c>
      <c r="DC10" s="2">
        <v>51.519799999999996</v>
      </c>
      <c r="DG10" s="167"/>
      <c r="DH10" s="2" t="s">
        <v>15</v>
      </c>
      <c r="DI10" s="2">
        <v>35.213799999999999</v>
      </c>
      <c r="DM10" s="167"/>
      <c r="DN10" s="2" t="s">
        <v>15</v>
      </c>
      <c r="DO10" s="2">
        <v>45.276699999999998</v>
      </c>
      <c r="DS10" s="167"/>
      <c r="DT10" s="2" t="s">
        <v>15</v>
      </c>
      <c r="DU10" s="2">
        <v>68.863100000000003</v>
      </c>
      <c r="DY10" s="167"/>
      <c r="DZ10" s="2" t="s">
        <v>15</v>
      </c>
      <c r="EA10" s="2">
        <v>36.696300000000001</v>
      </c>
      <c r="EE10" s="167"/>
      <c r="EF10" s="2" t="s">
        <v>15</v>
      </c>
      <c r="EG10" s="2">
        <v>42.224200000000003</v>
      </c>
      <c r="EK10" s="167"/>
      <c r="EL10" s="2" t="s">
        <v>15</v>
      </c>
      <c r="EM10" s="2">
        <v>50.882399999999997</v>
      </c>
      <c r="EQ10" s="167"/>
      <c r="ER10" s="2" t="s">
        <v>15</v>
      </c>
      <c r="ES10" s="2">
        <v>53.172800000000002</v>
      </c>
      <c r="EW10" s="167"/>
      <c r="EX10" s="2" t="s">
        <v>15</v>
      </c>
      <c r="EY10" s="2">
        <v>31.0473</v>
      </c>
      <c r="FC10" s="167"/>
      <c r="FD10" s="2" t="s">
        <v>15</v>
      </c>
      <c r="FE10" s="2">
        <v>65.771900000000002</v>
      </c>
    </row>
    <row r="11" spans="2:162">
      <c r="C11" s="165"/>
      <c r="D11" s="2" t="s">
        <v>16</v>
      </c>
      <c r="E11" s="2">
        <v>4.8409000000000004</v>
      </c>
      <c r="F11" s="3">
        <f>E11</f>
        <v>4.8409000000000004</v>
      </c>
      <c r="I11" s="144"/>
      <c r="J11" s="2" t="s">
        <v>16</v>
      </c>
      <c r="K11" s="28">
        <v>1.7473000000000001</v>
      </c>
      <c r="L11" s="3">
        <f>K11</f>
        <v>1.7473000000000001</v>
      </c>
      <c r="O11" s="144"/>
      <c r="P11" s="2" t="s">
        <v>16</v>
      </c>
      <c r="Q11" s="28">
        <v>2.3317000000000001</v>
      </c>
      <c r="R11" s="3">
        <f>Q11</f>
        <v>2.3317000000000001</v>
      </c>
      <c r="U11" s="144"/>
      <c r="V11" s="2" t="s">
        <v>16</v>
      </c>
      <c r="W11" s="28">
        <v>9.9604999999999997</v>
      </c>
      <c r="X11" s="3">
        <f>W11</f>
        <v>9.9604999999999997</v>
      </c>
      <c r="AA11" s="144"/>
      <c r="AB11" s="50" t="s">
        <v>16</v>
      </c>
      <c r="AC11" s="52">
        <v>9.9758999999999993</v>
      </c>
      <c r="AD11" s="53">
        <f>AC11</f>
        <v>9.9758999999999993</v>
      </c>
      <c r="AG11" s="144"/>
      <c r="AH11" s="50" t="s">
        <v>16</v>
      </c>
      <c r="AI11" s="49">
        <v>2.7170999999999998</v>
      </c>
      <c r="AJ11" s="53">
        <f>AI11</f>
        <v>2.7170999999999998</v>
      </c>
      <c r="AM11" s="144"/>
      <c r="AN11" s="50" t="s">
        <v>16</v>
      </c>
      <c r="AO11" s="49">
        <v>1.4806999999999999</v>
      </c>
      <c r="AP11" s="53">
        <f>AO11</f>
        <v>1.4806999999999999</v>
      </c>
      <c r="AS11" s="144"/>
      <c r="AT11" s="50" t="s">
        <v>16</v>
      </c>
      <c r="AU11" s="49">
        <v>3.0712999999999999</v>
      </c>
      <c r="AV11" s="53">
        <f>AU11</f>
        <v>3.0712999999999999</v>
      </c>
      <c r="AY11" s="144"/>
      <c r="AZ11" s="50" t="s">
        <v>16</v>
      </c>
      <c r="BA11" s="49">
        <v>3.9542000000000002</v>
      </c>
      <c r="BB11" s="53">
        <f>BA11</f>
        <v>3.9542000000000002</v>
      </c>
      <c r="BE11" s="144"/>
      <c r="BF11" s="50" t="s">
        <v>16</v>
      </c>
      <c r="BG11" s="49">
        <v>1.6898</v>
      </c>
      <c r="BH11" s="53">
        <f>BG11</f>
        <v>1.6898</v>
      </c>
      <c r="BK11" s="144"/>
      <c r="BL11" s="2" t="s">
        <v>16</v>
      </c>
      <c r="BM11" s="28">
        <v>2.3052999999999999</v>
      </c>
      <c r="BN11" s="3">
        <f>BM11</f>
        <v>2.3052999999999999</v>
      </c>
      <c r="BQ11" s="168"/>
      <c r="BR11" s="2" t="s">
        <v>16</v>
      </c>
      <c r="BS11" s="28">
        <v>3.5036</v>
      </c>
      <c r="BT11" s="3">
        <f>BS11</f>
        <v>3.5036</v>
      </c>
      <c r="BW11" s="168"/>
      <c r="BX11" s="2" t="s">
        <v>16</v>
      </c>
      <c r="BY11" s="28">
        <v>2.9264000000000001</v>
      </c>
      <c r="BZ11" s="3">
        <f>BY11</f>
        <v>2.9264000000000001</v>
      </c>
      <c r="CC11" s="168"/>
      <c r="CD11" s="2" t="s">
        <v>16</v>
      </c>
      <c r="CE11" s="28">
        <v>3.2585999999999999</v>
      </c>
      <c r="CF11" s="3">
        <f>CE11</f>
        <v>3.2585999999999999</v>
      </c>
      <c r="CI11" s="168"/>
      <c r="CJ11" s="2" t="s">
        <v>16</v>
      </c>
      <c r="CK11" s="28">
        <v>3.4420000000000002</v>
      </c>
      <c r="CL11" s="3">
        <f>CK11</f>
        <v>3.4420000000000002</v>
      </c>
      <c r="CO11" s="168"/>
      <c r="CP11" s="2" t="s">
        <v>16</v>
      </c>
      <c r="CQ11" s="49">
        <v>5.1723999999999997</v>
      </c>
      <c r="CR11" s="54">
        <f>CQ11</f>
        <v>5.1723999999999997</v>
      </c>
      <c r="CU11" s="168"/>
      <c r="CV11" s="2" t="s">
        <v>16</v>
      </c>
      <c r="CW11" s="28">
        <v>3.7562000000000002</v>
      </c>
      <c r="CX11" s="3">
        <f>CW11</f>
        <v>3.7562000000000002</v>
      </c>
      <c r="DA11" s="168"/>
      <c r="DB11" s="2" t="s">
        <v>16</v>
      </c>
      <c r="DC11" s="28">
        <v>2.9323000000000001</v>
      </c>
      <c r="DD11" s="3">
        <f>DC11</f>
        <v>2.9323000000000001</v>
      </c>
      <c r="DG11" s="168"/>
      <c r="DH11" s="2" t="s">
        <v>16</v>
      </c>
      <c r="DI11" s="28">
        <v>2.4885000000000002</v>
      </c>
      <c r="DJ11" s="3">
        <f>DI11</f>
        <v>2.4885000000000002</v>
      </c>
      <c r="DM11" s="168"/>
      <c r="DN11" s="2" t="s">
        <v>16</v>
      </c>
      <c r="DO11" s="28">
        <v>4.2599</v>
      </c>
      <c r="DP11" s="3">
        <f>DO11</f>
        <v>4.2599</v>
      </c>
      <c r="DS11" s="168"/>
      <c r="DT11" s="2" t="s">
        <v>16</v>
      </c>
      <c r="DU11" s="28">
        <v>2.5442999999999998</v>
      </c>
      <c r="DV11" s="3">
        <f>DU11</f>
        <v>2.5442999999999998</v>
      </c>
      <c r="DY11" s="168"/>
      <c r="DZ11" s="2" t="s">
        <v>16</v>
      </c>
      <c r="EA11" s="28">
        <v>2.5663999999999998</v>
      </c>
      <c r="EB11" s="3">
        <f>EA11</f>
        <v>2.5663999999999998</v>
      </c>
      <c r="EE11" s="168"/>
      <c r="EF11" s="2" t="s">
        <v>16</v>
      </c>
      <c r="EG11" s="28">
        <v>1.9743999999999999</v>
      </c>
      <c r="EH11" s="3">
        <f>EG11</f>
        <v>1.9743999999999999</v>
      </c>
      <c r="EK11" s="168"/>
      <c r="EL11" s="2" t="s">
        <v>16</v>
      </c>
      <c r="EM11" s="28">
        <v>3.7917000000000001</v>
      </c>
      <c r="EN11" s="3">
        <f>EM11</f>
        <v>3.7917000000000001</v>
      </c>
      <c r="EQ11" s="168"/>
      <c r="ER11" s="2" t="s">
        <v>16</v>
      </c>
      <c r="ES11" s="28">
        <v>3.5684</v>
      </c>
      <c r="ET11" s="3">
        <f>ES11</f>
        <v>3.5684</v>
      </c>
      <c r="EW11" s="168"/>
      <c r="EX11" s="2" t="s">
        <v>16</v>
      </c>
      <c r="EY11" s="28">
        <v>4.3653000000000004</v>
      </c>
      <c r="EZ11" s="3">
        <f>EY11</f>
        <v>4.3653000000000004</v>
      </c>
      <c r="FC11" s="168"/>
      <c r="FD11" s="2" t="s">
        <v>16</v>
      </c>
      <c r="FE11" s="28">
        <v>3.5141</v>
      </c>
      <c r="FF11" s="3">
        <f>FE11</f>
        <v>3.5141</v>
      </c>
    </row>
    <row r="12" spans="2:162">
      <c r="C12" s="165">
        <v>4</v>
      </c>
      <c r="D12" s="2" t="s">
        <v>14</v>
      </c>
      <c r="E12" s="2">
        <v>151.14599999999999</v>
      </c>
      <c r="I12" s="144">
        <v>4</v>
      </c>
      <c r="J12" s="2" t="s">
        <v>14</v>
      </c>
      <c r="K12" s="2">
        <v>234.5472</v>
      </c>
      <c r="O12" s="144">
        <v>4</v>
      </c>
      <c r="P12" s="2" t="s">
        <v>14</v>
      </c>
      <c r="Q12" s="2">
        <v>181.68790000000001</v>
      </c>
      <c r="U12" s="144">
        <v>4</v>
      </c>
      <c r="V12" s="2" t="s">
        <v>14</v>
      </c>
      <c r="W12" s="2">
        <v>183.83459999999999</v>
      </c>
      <c r="AA12" s="144">
        <v>4</v>
      </c>
      <c r="AB12" s="50" t="s">
        <v>14</v>
      </c>
      <c r="AC12" s="50">
        <v>94.933700000000002</v>
      </c>
      <c r="AD12" s="51"/>
      <c r="AG12" s="144">
        <v>4</v>
      </c>
      <c r="AH12" s="50" t="s">
        <v>14</v>
      </c>
      <c r="AI12" s="2">
        <v>100.00069999999999</v>
      </c>
      <c r="AJ12" s="51"/>
      <c r="AM12" s="144">
        <v>4</v>
      </c>
      <c r="AN12" s="50" t="s">
        <v>14</v>
      </c>
      <c r="AO12" s="2">
        <v>99.702200000000005</v>
      </c>
      <c r="AP12" s="51"/>
      <c r="AS12" s="144">
        <v>4</v>
      </c>
      <c r="AT12" s="50" t="s">
        <v>14</v>
      </c>
      <c r="AU12" s="2">
        <v>14.552099999999999</v>
      </c>
      <c r="AV12" s="51"/>
      <c r="AY12" s="144">
        <v>4</v>
      </c>
      <c r="AZ12" s="50" t="s">
        <v>14</v>
      </c>
      <c r="BA12" s="2">
        <v>27.304300000000001</v>
      </c>
      <c r="BB12" s="51"/>
      <c r="BE12" s="144">
        <v>4</v>
      </c>
      <c r="BF12" s="50" t="s">
        <v>14</v>
      </c>
      <c r="BG12" s="2">
        <v>858.72400000000005</v>
      </c>
      <c r="BH12" s="51"/>
      <c r="BK12" s="144">
        <v>4</v>
      </c>
      <c r="BL12" s="2" t="s">
        <v>14</v>
      </c>
      <c r="BM12" s="2">
        <v>128.51009999999999</v>
      </c>
      <c r="BQ12" s="166">
        <v>4</v>
      </c>
      <c r="BR12" s="2" t="s">
        <v>14</v>
      </c>
      <c r="BS12" s="2">
        <v>135.02199999999999</v>
      </c>
      <c r="BW12" s="166">
        <v>4</v>
      </c>
      <c r="BX12" s="2" t="s">
        <v>14</v>
      </c>
      <c r="BY12" s="2">
        <v>109.56489999999999</v>
      </c>
      <c r="CC12" s="166">
        <v>4</v>
      </c>
      <c r="CD12" s="2" t="s">
        <v>14</v>
      </c>
      <c r="CE12" s="2">
        <v>98.062399999999997</v>
      </c>
      <c r="CI12" s="166">
        <v>4</v>
      </c>
      <c r="CJ12" s="2" t="s">
        <v>14</v>
      </c>
      <c r="CK12" s="2">
        <v>19.799399999999999</v>
      </c>
      <c r="CO12" s="166">
        <v>4</v>
      </c>
      <c r="CP12" s="2" t="s">
        <v>14</v>
      </c>
      <c r="CQ12" s="2">
        <v>63.627499999999998</v>
      </c>
      <c r="CR12" s="54"/>
      <c r="CU12" s="166">
        <v>4</v>
      </c>
      <c r="CV12" s="2" t="s">
        <v>14</v>
      </c>
      <c r="CW12" s="2">
        <v>91.422600000000003</v>
      </c>
      <c r="DA12" s="166">
        <v>4</v>
      </c>
      <c r="DB12" s="2" t="s">
        <v>14</v>
      </c>
      <c r="DC12" s="2">
        <v>190.8905</v>
      </c>
      <c r="DG12" s="166">
        <v>4</v>
      </c>
      <c r="DH12" s="2" t="s">
        <v>14</v>
      </c>
      <c r="DI12" s="2">
        <v>75.380600000000001</v>
      </c>
      <c r="DM12" s="166">
        <v>4</v>
      </c>
      <c r="DN12" s="2" t="s">
        <v>14</v>
      </c>
      <c r="DO12" s="2">
        <v>195.8603</v>
      </c>
      <c r="DS12" s="166">
        <v>4</v>
      </c>
      <c r="DT12" s="2" t="s">
        <v>14</v>
      </c>
      <c r="DU12" s="2">
        <v>165.77189999999999</v>
      </c>
      <c r="DY12" s="166">
        <v>4</v>
      </c>
      <c r="DZ12" s="2" t="s">
        <v>14</v>
      </c>
      <c r="EA12" s="2">
        <v>98.464699999999993</v>
      </c>
      <c r="EE12" s="166">
        <v>4</v>
      </c>
      <c r="EF12" s="2" t="s">
        <v>14</v>
      </c>
      <c r="EG12" s="2">
        <v>252.1489</v>
      </c>
      <c r="EK12" s="166">
        <v>4</v>
      </c>
      <c r="EL12" s="2" t="s">
        <v>14</v>
      </c>
      <c r="EM12" s="2">
        <v>18.520600000000002</v>
      </c>
      <c r="EQ12" s="166">
        <v>4</v>
      </c>
      <c r="ER12" s="2" t="s">
        <v>14</v>
      </c>
      <c r="ES12" s="2">
        <v>251.4212</v>
      </c>
      <c r="EW12" s="166">
        <v>4</v>
      </c>
      <c r="EX12" s="2" t="s">
        <v>14</v>
      </c>
      <c r="EY12" s="2">
        <v>175.01230000000001</v>
      </c>
      <c r="FC12" s="166">
        <v>4</v>
      </c>
      <c r="FD12" s="2" t="s">
        <v>14</v>
      </c>
      <c r="FE12" s="2">
        <v>206.04759999999999</v>
      </c>
    </row>
    <row r="13" spans="2:162">
      <c r="C13" s="165"/>
      <c r="D13" s="2" t="s">
        <v>15</v>
      </c>
      <c r="E13" s="2">
        <v>42.708199999999998</v>
      </c>
      <c r="I13" s="144"/>
      <c r="J13" s="2" t="s">
        <v>15</v>
      </c>
      <c r="K13" s="2">
        <v>119.2167</v>
      </c>
      <c r="O13" s="144"/>
      <c r="P13" s="2" t="s">
        <v>15</v>
      </c>
      <c r="Q13" s="2">
        <v>28.477900000000002</v>
      </c>
      <c r="U13" s="144"/>
      <c r="V13" s="2" t="s">
        <v>15</v>
      </c>
      <c r="W13" s="2">
        <v>38.108400000000003</v>
      </c>
      <c r="AA13" s="144"/>
      <c r="AB13" s="50" t="s">
        <v>15</v>
      </c>
      <c r="AC13" s="50">
        <v>18.229099999999999</v>
      </c>
      <c r="AD13" s="51"/>
      <c r="AG13" s="144"/>
      <c r="AH13" s="50" t="s">
        <v>15</v>
      </c>
      <c r="AI13" s="2">
        <v>15.9092</v>
      </c>
      <c r="AJ13" s="51"/>
      <c r="AM13" s="144"/>
      <c r="AN13" s="50" t="s">
        <v>15</v>
      </c>
      <c r="AO13" s="2">
        <v>12.493399999999999</v>
      </c>
      <c r="AP13" s="51"/>
      <c r="AS13" s="144"/>
      <c r="AT13" s="50" t="s">
        <v>15</v>
      </c>
      <c r="AU13" s="2">
        <v>4.0195999999999996</v>
      </c>
      <c r="AV13" s="51"/>
      <c r="AY13" s="144"/>
      <c r="AZ13" s="50" t="s">
        <v>15</v>
      </c>
      <c r="BA13" s="2">
        <v>22.158100000000001</v>
      </c>
      <c r="BB13" s="51"/>
      <c r="BE13" s="144"/>
      <c r="BF13" s="50" t="s">
        <v>15</v>
      </c>
      <c r="BG13" s="2">
        <v>461.68090000000001</v>
      </c>
      <c r="BH13" s="51"/>
      <c r="BK13" s="144"/>
      <c r="BL13" s="2" t="s">
        <v>15</v>
      </c>
      <c r="BM13" s="2">
        <v>46.812199999999997</v>
      </c>
      <c r="BQ13" s="167"/>
      <c r="BR13" s="2" t="s">
        <v>15</v>
      </c>
      <c r="BS13" s="2">
        <v>44.111499999999999</v>
      </c>
      <c r="BW13" s="167"/>
      <c r="BX13" s="2" t="s">
        <v>15</v>
      </c>
      <c r="BY13" s="2">
        <v>35.547800000000002</v>
      </c>
      <c r="CC13" s="167"/>
      <c r="CD13" s="2" t="s">
        <v>15</v>
      </c>
      <c r="CE13" s="2">
        <v>45.5959</v>
      </c>
      <c r="CI13" s="167"/>
      <c r="CJ13" s="2" t="s">
        <v>15</v>
      </c>
      <c r="CK13" s="2">
        <v>7.6978999999999997</v>
      </c>
      <c r="CO13" s="167"/>
      <c r="CP13" s="2" t="s">
        <v>15</v>
      </c>
      <c r="CQ13" s="2">
        <v>34.250999999999998</v>
      </c>
      <c r="CR13" s="54"/>
      <c r="CU13" s="167"/>
      <c r="CV13" s="2" t="s">
        <v>15</v>
      </c>
      <c r="CW13" s="2">
        <v>57.125999999999998</v>
      </c>
      <c r="DA13" s="167"/>
      <c r="DB13" s="2" t="s">
        <v>15</v>
      </c>
      <c r="DC13" s="2">
        <v>26.777899999999999</v>
      </c>
      <c r="DG13" s="167"/>
      <c r="DH13" s="2" t="s">
        <v>15</v>
      </c>
      <c r="DI13" s="2">
        <v>40.132399999999997</v>
      </c>
      <c r="DM13" s="167"/>
      <c r="DN13" s="2" t="s">
        <v>15</v>
      </c>
      <c r="DO13" s="2">
        <v>64.256</v>
      </c>
      <c r="DS13" s="167"/>
      <c r="DT13" s="2" t="s">
        <v>15</v>
      </c>
      <c r="DU13" s="2">
        <v>55.663800000000002</v>
      </c>
      <c r="DY13" s="167"/>
      <c r="DZ13" s="2" t="s">
        <v>15</v>
      </c>
      <c r="EA13" s="2">
        <v>40.603999999999999</v>
      </c>
      <c r="EE13" s="167"/>
      <c r="EF13" s="2" t="s">
        <v>15</v>
      </c>
      <c r="EG13" s="2">
        <v>51.696599999999997</v>
      </c>
      <c r="EK13" s="167"/>
      <c r="EL13" s="2" t="s">
        <v>15</v>
      </c>
      <c r="EM13" s="2">
        <v>23.810199999999998</v>
      </c>
      <c r="EQ13" s="167"/>
      <c r="ER13" s="2" t="s">
        <v>15</v>
      </c>
      <c r="ES13" s="2">
        <v>85.622399999999999</v>
      </c>
      <c r="EW13" s="167"/>
      <c r="EX13" s="2" t="s">
        <v>15</v>
      </c>
      <c r="EY13" s="2">
        <v>58.44</v>
      </c>
      <c r="FC13" s="167"/>
      <c r="FD13" s="2" t="s">
        <v>15</v>
      </c>
      <c r="FE13" s="2">
        <v>79.583299999999994</v>
      </c>
    </row>
    <row r="14" spans="2:162">
      <c r="C14" s="165"/>
      <c r="D14" s="2" t="s">
        <v>16</v>
      </c>
      <c r="E14" s="2">
        <v>3.5390000000000001</v>
      </c>
      <c r="F14" s="3">
        <f>E14</f>
        <v>3.5390000000000001</v>
      </c>
      <c r="I14" s="144"/>
      <c r="J14" s="2" t="s">
        <v>16</v>
      </c>
      <c r="K14" s="28">
        <v>1.9674</v>
      </c>
      <c r="L14" s="3">
        <f>K14</f>
        <v>1.9674</v>
      </c>
      <c r="O14" s="144"/>
      <c r="P14" s="2" t="s">
        <v>16</v>
      </c>
      <c r="Q14" s="28">
        <v>6.38</v>
      </c>
      <c r="R14" s="3">
        <f>Q14</f>
        <v>6.38</v>
      </c>
      <c r="U14" s="144"/>
      <c r="V14" s="2" t="s">
        <v>16</v>
      </c>
      <c r="W14" s="28">
        <v>4.8239999999999998</v>
      </c>
      <c r="X14" s="3">
        <f>W14</f>
        <v>4.8239999999999998</v>
      </c>
      <c r="AA14" s="144"/>
      <c r="AB14" s="50" t="s">
        <v>16</v>
      </c>
      <c r="AC14" s="52">
        <v>5.2077999999999998</v>
      </c>
      <c r="AD14" s="53">
        <f>AC14</f>
        <v>5.2077999999999998</v>
      </c>
      <c r="AG14" s="144"/>
      <c r="AH14" s="50" t="s">
        <v>16</v>
      </c>
      <c r="AI14" s="49">
        <v>6.2857000000000003</v>
      </c>
      <c r="AJ14" s="53">
        <f>AI14</f>
        <v>6.2857000000000003</v>
      </c>
      <c r="AM14" s="144"/>
      <c r="AN14" s="50" t="s">
        <v>16</v>
      </c>
      <c r="AO14" s="49">
        <v>7.9804000000000004</v>
      </c>
      <c r="AP14" s="53">
        <f>AO14</f>
        <v>7.9804000000000004</v>
      </c>
      <c r="AS14" s="144"/>
      <c r="AT14" s="50" t="s">
        <v>16</v>
      </c>
      <c r="AU14" s="49">
        <v>3.6202999999999999</v>
      </c>
      <c r="AV14" s="53">
        <f>AU14</f>
        <v>3.6202999999999999</v>
      </c>
      <c r="AY14" s="144"/>
      <c r="AZ14" s="50" t="s">
        <v>16</v>
      </c>
      <c r="BA14" s="49">
        <v>1.2323</v>
      </c>
      <c r="BB14" s="53">
        <f>BA14</f>
        <v>1.2323</v>
      </c>
      <c r="BE14" s="144"/>
      <c r="BF14" s="50" t="s">
        <v>16</v>
      </c>
      <c r="BG14" s="49">
        <v>1.86</v>
      </c>
      <c r="BH14" s="53">
        <f>BG14</f>
        <v>1.86</v>
      </c>
      <c r="BK14" s="144"/>
      <c r="BL14" s="2" t="s">
        <v>16</v>
      </c>
      <c r="BM14" s="28">
        <v>2.7452000000000001</v>
      </c>
      <c r="BN14" s="3">
        <f>BM14</f>
        <v>2.7452000000000001</v>
      </c>
      <c r="BQ14" s="168"/>
      <c r="BR14" s="2" t="s">
        <v>16</v>
      </c>
      <c r="BS14" s="28">
        <v>3.0609000000000002</v>
      </c>
      <c r="BT14" s="3">
        <f>BS14</f>
        <v>3.0609000000000002</v>
      </c>
      <c r="BW14" s="168"/>
      <c r="BX14" s="2" t="s">
        <v>16</v>
      </c>
      <c r="BY14" s="28">
        <v>3.0821999999999998</v>
      </c>
      <c r="BZ14" s="3">
        <f>BY14</f>
        <v>3.0821999999999998</v>
      </c>
      <c r="CC14" s="168"/>
      <c r="CD14" s="2" t="s">
        <v>16</v>
      </c>
      <c r="CE14" s="28">
        <v>2.1507000000000001</v>
      </c>
      <c r="CF14" s="3">
        <f>CE14</f>
        <v>2.1507000000000001</v>
      </c>
      <c r="CI14" s="168"/>
      <c r="CJ14" s="2" t="s">
        <v>16</v>
      </c>
      <c r="CK14" s="28">
        <v>2.5720999999999998</v>
      </c>
      <c r="CL14" s="3">
        <f>CK14</f>
        <v>2.5720999999999998</v>
      </c>
      <c r="CO14" s="168"/>
      <c r="CP14" s="2" t="s">
        <v>16</v>
      </c>
      <c r="CQ14" s="49">
        <v>1.8576999999999999</v>
      </c>
      <c r="CR14" s="54">
        <f>CQ14</f>
        <v>1.8576999999999999</v>
      </c>
      <c r="CU14" s="168"/>
      <c r="CV14" s="2" t="s">
        <v>16</v>
      </c>
      <c r="CW14" s="28">
        <v>1.6004</v>
      </c>
      <c r="CX14" s="3">
        <f>CW14</f>
        <v>1.6004</v>
      </c>
      <c r="DA14" s="168"/>
      <c r="DB14" s="2" t="s">
        <v>16</v>
      </c>
      <c r="DC14" s="28">
        <v>7.1287000000000003</v>
      </c>
      <c r="DD14" s="3">
        <f>DC14</f>
        <v>7.1287000000000003</v>
      </c>
      <c r="DG14" s="168"/>
      <c r="DH14" s="2" t="s">
        <v>16</v>
      </c>
      <c r="DI14" s="28">
        <v>1.8783000000000001</v>
      </c>
      <c r="DJ14" s="3">
        <f>DI14</f>
        <v>1.8783000000000001</v>
      </c>
      <c r="DM14" s="168"/>
      <c r="DN14" s="2" t="s">
        <v>16</v>
      </c>
      <c r="DO14" s="28">
        <v>3.0480999999999998</v>
      </c>
      <c r="DP14" s="3">
        <f>DO14</f>
        <v>3.0480999999999998</v>
      </c>
      <c r="DS14" s="168"/>
      <c r="DT14" s="2" t="s">
        <v>16</v>
      </c>
      <c r="DU14" s="28">
        <v>2.9781</v>
      </c>
      <c r="DV14" s="3">
        <f>DU14</f>
        <v>2.9781</v>
      </c>
      <c r="DY14" s="168"/>
      <c r="DZ14" s="2" t="s">
        <v>16</v>
      </c>
      <c r="EA14" s="28">
        <v>2.4249999999999998</v>
      </c>
      <c r="EB14" s="3">
        <f>EA14</f>
        <v>2.4249999999999998</v>
      </c>
      <c r="EE14" s="168"/>
      <c r="EF14" s="2" t="s">
        <v>16</v>
      </c>
      <c r="EG14" s="28">
        <v>4.8775000000000004</v>
      </c>
      <c r="EH14" s="3">
        <f>EG14</f>
        <v>4.8775000000000004</v>
      </c>
      <c r="EK14" s="168"/>
      <c r="EL14" s="2" t="s">
        <v>16</v>
      </c>
      <c r="EM14" s="28">
        <v>0.77780000000000005</v>
      </c>
      <c r="EN14" s="3">
        <f>EM14</f>
        <v>0.77780000000000005</v>
      </c>
      <c r="EQ14" s="168"/>
      <c r="ER14" s="2" t="s">
        <v>16</v>
      </c>
      <c r="ES14" s="28">
        <v>2.9363999999999999</v>
      </c>
      <c r="ET14" s="3">
        <f>ES14</f>
        <v>2.9363999999999999</v>
      </c>
      <c r="EW14" s="168"/>
      <c r="EX14" s="2" t="s">
        <v>16</v>
      </c>
      <c r="EY14" s="28">
        <v>2.9946999999999999</v>
      </c>
      <c r="EZ14" s="3">
        <f>EY14</f>
        <v>2.9946999999999999</v>
      </c>
      <c r="FC14" s="168"/>
      <c r="FD14" s="2" t="s">
        <v>16</v>
      </c>
      <c r="FE14" s="28">
        <v>2.5891000000000002</v>
      </c>
      <c r="FF14" s="3">
        <f>FE14</f>
        <v>2.5891000000000002</v>
      </c>
    </row>
    <row r="15" spans="2:162">
      <c r="C15" s="165">
        <v>5</v>
      </c>
      <c r="D15" s="2" t="s">
        <v>14</v>
      </c>
      <c r="E15" s="2">
        <v>188.75620000000001</v>
      </c>
      <c r="I15" s="144">
        <v>5</v>
      </c>
      <c r="J15" s="2" t="s">
        <v>14</v>
      </c>
      <c r="K15" s="2">
        <v>159.68389999999999</v>
      </c>
      <c r="O15" s="144">
        <v>5</v>
      </c>
      <c r="P15" s="2" t="s">
        <v>14</v>
      </c>
      <c r="Q15" s="2">
        <v>96.651200000000003</v>
      </c>
      <c r="U15" s="144">
        <v>5</v>
      </c>
      <c r="V15" s="2" t="s">
        <v>14</v>
      </c>
      <c r="W15" s="2">
        <v>110.7889</v>
      </c>
      <c r="AA15" s="144">
        <v>5</v>
      </c>
      <c r="AB15" s="50" t="s">
        <v>14</v>
      </c>
      <c r="AC15" s="50">
        <v>230.3115</v>
      </c>
      <c r="AD15" s="51"/>
      <c r="AG15" s="144">
        <v>5</v>
      </c>
      <c r="AH15" s="50" t="s">
        <v>14</v>
      </c>
      <c r="AI15" s="2">
        <v>253.2492</v>
      </c>
      <c r="AJ15" s="51"/>
      <c r="AM15" s="144">
        <v>5</v>
      </c>
      <c r="AN15" s="50" t="s">
        <v>14</v>
      </c>
      <c r="AO15" s="2">
        <v>44.411200000000001</v>
      </c>
      <c r="AP15" s="51"/>
      <c r="AS15" s="144">
        <v>5</v>
      </c>
      <c r="AT15" s="50" t="s">
        <v>14</v>
      </c>
      <c r="AU15" s="2">
        <v>190.06020000000001</v>
      </c>
      <c r="AV15" s="51"/>
      <c r="AY15" s="144">
        <v>5</v>
      </c>
      <c r="AZ15" s="50" t="s">
        <v>14</v>
      </c>
      <c r="BA15" s="2">
        <v>105.4628</v>
      </c>
      <c r="BB15" s="51"/>
      <c r="BE15" s="144">
        <v>5</v>
      </c>
      <c r="BF15" s="50" t="s">
        <v>14</v>
      </c>
      <c r="BG15" s="2">
        <v>802.81920000000002</v>
      </c>
      <c r="BH15" s="51"/>
      <c r="BK15" s="144">
        <v>5</v>
      </c>
      <c r="BL15" s="2" t="s">
        <v>14</v>
      </c>
      <c r="BM15" s="2">
        <v>96.601200000000006</v>
      </c>
      <c r="BQ15" s="166">
        <v>5</v>
      </c>
      <c r="BR15" s="2" t="s">
        <v>14</v>
      </c>
      <c r="BS15" s="2">
        <v>65.874099999999999</v>
      </c>
      <c r="BW15" s="166">
        <v>5</v>
      </c>
      <c r="BX15" s="2" t="s">
        <v>14</v>
      </c>
      <c r="BY15" s="2">
        <v>111.9708</v>
      </c>
      <c r="CC15" s="166">
        <v>5</v>
      </c>
      <c r="CD15" s="2" t="s">
        <v>14</v>
      </c>
      <c r="CE15" s="2">
        <v>98.062399999999997</v>
      </c>
      <c r="CI15" s="166">
        <v>5</v>
      </c>
      <c r="CJ15" s="2" t="s">
        <v>14</v>
      </c>
      <c r="CK15" s="2">
        <v>75.082099999999997</v>
      </c>
      <c r="CO15" s="166">
        <v>5</v>
      </c>
      <c r="CP15" s="2" t="s">
        <v>14</v>
      </c>
      <c r="CQ15" s="2">
        <v>156.15600000000001</v>
      </c>
      <c r="CR15" s="54"/>
      <c r="CU15" s="166">
        <v>5</v>
      </c>
      <c r="CV15" s="2" t="s">
        <v>14</v>
      </c>
      <c r="CW15" s="2">
        <v>179.2355</v>
      </c>
      <c r="DA15" s="166">
        <v>5</v>
      </c>
      <c r="DB15" s="2" t="s">
        <v>14</v>
      </c>
      <c r="DC15" s="2">
        <v>73.9649</v>
      </c>
      <c r="DG15" s="166">
        <v>5</v>
      </c>
      <c r="DH15" s="2" t="s">
        <v>14</v>
      </c>
      <c r="DI15" s="2">
        <v>201.93299999999999</v>
      </c>
      <c r="DM15" s="166">
        <v>5</v>
      </c>
      <c r="DN15" s="2" t="s">
        <v>14</v>
      </c>
      <c r="DO15" s="2">
        <v>160.529</v>
      </c>
      <c r="DS15" s="166">
        <v>5</v>
      </c>
      <c r="DT15" s="2" t="s">
        <v>14</v>
      </c>
      <c r="DU15" s="2">
        <v>147.66569999999999</v>
      </c>
      <c r="DY15" s="166">
        <v>5</v>
      </c>
      <c r="DZ15" s="2" t="s">
        <v>14</v>
      </c>
      <c r="EA15" s="2">
        <v>84.964299999999994</v>
      </c>
      <c r="EE15" s="166">
        <v>5</v>
      </c>
      <c r="EF15" s="2" t="s">
        <v>14</v>
      </c>
      <c r="EG15" s="2">
        <v>251.63800000000001</v>
      </c>
      <c r="EK15" s="166">
        <v>5</v>
      </c>
      <c r="EL15" s="2" t="s">
        <v>14</v>
      </c>
      <c r="EM15" s="2">
        <v>228.97479999999999</v>
      </c>
      <c r="EQ15" s="166">
        <v>5</v>
      </c>
      <c r="ER15" s="2" t="s">
        <v>14</v>
      </c>
      <c r="ES15" s="2">
        <v>233.2611</v>
      </c>
      <c r="EW15" s="166">
        <v>5</v>
      </c>
      <c r="EX15" s="2" t="s">
        <v>14</v>
      </c>
      <c r="EY15" s="2">
        <v>205.9033</v>
      </c>
      <c r="FC15" s="166">
        <v>5</v>
      </c>
      <c r="FD15" s="2" t="s">
        <v>14</v>
      </c>
      <c r="FE15" s="2">
        <v>240.22749999999999</v>
      </c>
    </row>
    <row r="16" spans="2:162">
      <c r="C16" s="165"/>
      <c r="D16" s="2" t="s">
        <v>15</v>
      </c>
      <c r="E16" s="2">
        <v>33.399099999999997</v>
      </c>
      <c r="I16" s="144"/>
      <c r="J16" s="2" t="s">
        <v>15</v>
      </c>
      <c r="K16" s="2">
        <v>49.513300000000001</v>
      </c>
      <c r="O16" s="144"/>
      <c r="P16" s="2" t="s">
        <v>15</v>
      </c>
      <c r="Q16" s="2">
        <v>22.845600000000001</v>
      </c>
      <c r="U16" s="144"/>
      <c r="V16" s="2" t="s">
        <v>15</v>
      </c>
      <c r="W16" s="2">
        <v>23.206700000000001</v>
      </c>
      <c r="AA16" s="144"/>
      <c r="AB16" s="50" t="s">
        <v>15</v>
      </c>
      <c r="AC16" s="50">
        <v>31.8446</v>
      </c>
      <c r="AD16" s="51"/>
      <c r="AG16" s="144"/>
      <c r="AH16" s="50" t="s">
        <v>15</v>
      </c>
      <c r="AI16" s="2">
        <v>32.656100000000002</v>
      </c>
      <c r="AJ16" s="51"/>
      <c r="AM16" s="144"/>
      <c r="AN16" s="50" t="s">
        <v>15</v>
      </c>
      <c r="AO16" s="2">
        <v>31.124300000000002</v>
      </c>
      <c r="AP16" s="51"/>
      <c r="AS16" s="144"/>
      <c r="AT16" s="50" t="s">
        <v>15</v>
      </c>
      <c r="AU16" s="2">
        <v>28.534300000000002</v>
      </c>
      <c r="AV16" s="51"/>
      <c r="AY16" s="144"/>
      <c r="AZ16" s="50" t="s">
        <v>15</v>
      </c>
      <c r="BA16" s="2">
        <v>22.6373</v>
      </c>
      <c r="BB16" s="51"/>
      <c r="BE16" s="144"/>
      <c r="BF16" s="50" t="s">
        <v>15</v>
      </c>
      <c r="BG16" s="2">
        <v>500.51499999999999</v>
      </c>
      <c r="BH16" s="51"/>
      <c r="BK16" s="144"/>
      <c r="BL16" s="2" t="s">
        <v>15</v>
      </c>
      <c r="BM16" s="2">
        <v>39.8354</v>
      </c>
      <c r="BQ16" s="167"/>
      <c r="BR16" s="2" t="s">
        <v>15</v>
      </c>
      <c r="BS16" s="2">
        <v>31.8155</v>
      </c>
      <c r="BW16" s="167"/>
      <c r="BX16" s="2" t="s">
        <v>15</v>
      </c>
      <c r="BY16" s="2">
        <v>33.124400000000001</v>
      </c>
      <c r="CC16" s="167"/>
      <c r="CD16" s="2" t="s">
        <v>15</v>
      </c>
      <c r="CE16" s="2">
        <v>45.5959</v>
      </c>
      <c r="CI16" s="167"/>
      <c r="CJ16" s="2" t="s">
        <v>15</v>
      </c>
      <c r="CK16" s="2">
        <v>29.066700000000001</v>
      </c>
      <c r="CO16" s="167"/>
      <c r="CP16" s="2" t="s">
        <v>15</v>
      </c>
      <c r="CQ16" s="2">
        <v>59.689700000000002</v>
      </c>
      <c r="CR16" s="54"/>
      <c r="CU16" s="167"/>
      <c r="CV16" s="2" t="s">
        <v>15</v>
      </c>
      <c r="CW16" s="2">
        <v>39.296900000000001</v>
      </c>
      <c r="DA16" s="167"/>
      <c r="DB16" s="2" t="s">
        <v>15</v>
      </c>
      <c r="DC16" s="2">
        <v>14.231400000000001</v>
      </c>
      <c r="DG16" s="167"/>
      <c r="DH16" s="2" t="s">
        <v>15</v>
      </c>
      <c r="DI16" s="2">
        <v>69.071100000000001</v>
      </c>
      <c r="DM16" s="167"/>
      <c r="DN16" s="2" t="s">
        <v>15</v>
      </c>
      <c r="DO16" s="2">
        <v>50.3444</v>
      </c>
      <c r="DS16" s="167"/>
      <c r="DT16" s="2" t="s">
        <v>15</v>
      </c>
      <c r="DU16" s="2">
        <v>29.868600000000001</v>
      </c>
      <c r="DY16" s="167"/>
      <c r="DZ16" s="2" t="s">
        <v>15</v>
      </c>
      <c r="EA16" s="2">
        <v>68.167199999999994</v>
      </c>
      <c r="EE16" s="167"/>
      <c r="EF16" s="2" t="s">
        <v>15</v>
      </c>
      <c r="EG16" s="2">
        <v>61.677599999999998</v>
      </c>
      <c r="EK16" s="167"/>
      <c r="EL16" s="2" t="s">
        <v>15</v>
      </c>
      <c r="EM16" s="2">
        <v>35.787100000000002</v>
      </c>
      <c r="EQ16" s="167"/>
      <c r="ER16" s="2" t="s">
        <v>15</v>
      </c>
      <c r="ES16" s="2">
        <v>44.541800000000002</v>
      </c>
      <c r="EW16" s="167"/>
      <c r="EX16" s="2" t="s">
        <v>15</v>
      </c>
      <c r="EY16" s="2">
        <v>76.443200000000004</v>
      </c>
      <c r="FC16" s="167"/>
      <c r="FD16" s="2" t="s">
        <v>15</v>
      </c>
      <c r="FE16" s="2">
        <v>83.488299999999995</v>
      </c>
    </row>
    <row r="17" spans="3:162">
      <c r="C17" s="165"/>
      <c r="D17" s="2" t="s">
        <v>16</v>
      </c>
      <c r="E17" s="2">
        <v>5.6515000000000004</v>
      </c>
      <c r="F17" s="3">
        <f>E17</f>
        <v>5.6515000000000004</v>
      </c>
      <c r="I17" s="144"/>
      <c r="J17" s="2" t="s">
        <v>16</v>
      </c>
      <c r="K17" s="28">
        <v>3.2250999999999999</v>
      </c>
      <c r="L17" s="3">
        <f>K17</f>
        <v>3.2250999999999999</v>
      </c>
      <c r="O17" s="144"/>
      <c r="P17" s="2" t="s">
        <v>16</v>
      </c>
      <c r="Q17" s="28">
        <v>4.2305999999999999</v>
      </c>
      <c r="R17" s="3">
        <f>Q17</f>
        <v>4.2305999999999999</v>
      </c>
      <c r="U17" s="144"/>
      <c r="V17" s="2" t="s">
        <v>16</v>
      </c>
      <c r="W17" s="28">
        <v>4.774</v>
      </c>
      <c r="X17" s="3">
        <f>W17</f>
        <v>4.774</v>
      </c>
      <c r="AA17" s="144"/>
      <c r="AB17" s="50" t="s">
        <v>16</v>
      </c>
      <c r="AC17" s="52">
        <v>7.2323000000000004</v>
      </c>
      <c r="AD17" s="53">
        <f>AC17</f>
        <v>7.2323000000000004</v>
      </c>
      <c r="AG17" s="144"/>
      <c r="AH17" s="50" t="s">
        <v>16</v>
      </c>
      <c r="AI17" s="49">
        <v>7.7549999999999999</v>
      </c>
      <c r="AJ17" s="53">
        <f>AI17</f>
        <v>7.7549999999999999</v>
      </c>
      <c r="AM17" s="144"/>
      <c r="AN17" s="50" t="s">
        <v>16</v>
      </c>
      <c r="AO17" s="49">
        <v>1.4269000000000001</v>
      </c>
      <c r="AP17" s="53">
        <f>AO17</f>
        <v>1.4269000000000001</v>
      </c>
      <c r="AS17" s="144"/>
      <c r="AT17" s="50" t="s">
        <v>16</v>
      </c>
      <c r="AU17" s="49">
        <v>6.6608000000000001</v>
      </c>
      <c r="AV17" s="53">
        <f>AU17</f>
        <v>6.6608000000000001</v>
      </c>
      <c r="AY17" s="144"/>
      <c r="AZ17" s="50" t="s">
        <v>16</v>
      </c>
      <c r="BA17" s="49">
        <v>4.6588000000000003</v>
      </c>
      <c r="BB17" s="53">
        <f>BA17</f>
        <v>4.6588000000000003</v>
      </c>
      <c r="BE17" s="144"/>
      <c r="BF17" s="50" t="s">
        <v>16</v>
      </c>
      <c r="BG17" s="49">
        <v>1.6040000000000001</v>
      </c>
      <c r="BH17" s="53">
        <f>BG17</f>
        <v>1.6040000000000001</v>
      </c>
      <c r="BK17" s="144"/>
      <c r="BL17" s="2" t="s">
        <v>16</v>
      </c>
      <c r="BM17" s="28">
        <v>2.4249999999999998</v>
      </c>
      <c r="BN17" s="3">
        <f>BM17</f>
        <v>2.4249999999999998</v>
      </c>
      <c r="BQ17" s="168"/>
      <c r="BR17" s="2" t="s">
        <v>16</v>
      </c>
      <c r="BS17" s="28">
        <v>2.0705</v>
      </c>
      <c r="BT17" s="3">
        <f>BS17</f>
        <v>2.0705</v>
      </c>
      <c r="BW17" s="168"/>
      <c r="BX17" s="2" t="s">
        <v>16</v>
      </c>
      <c r="BY17" s="28">
        <v>3.3803000000000001</v>
      </c>
      <c r="BZ17" s="3">
        <f>BY17</f>
        <v>3.3803000000000001</v>
      </c>
      <c r="CC17" s="168"/>
      <c r="CD17" s="2" t="s">
        <v>16</v>
      </c>
      <c r="CE17" s="28">
        <v>2.1507000000000001</v>
      </c>
      <c r="CF17" s="3">
        <f>CE17</f>
        <v>2.1507000000000001</v>
      </c>
      <c r="CI17" s="168"/>
      <c r="CJ17" s="2" t="s">
        <v>16</v>
      </c>
      <c r="CK17" s="28">
        <v>2.5831</v>
      </c>
      <c r="CL17" s="3">
        <f>CK17</f>
        <v>2.5831</v>
      </c>
      <c r="CO17" s="168"/>
      <c r="CP17" s="2" t="s">
        <v>16</v>
      </c>
      <c r="CQ17" s="49">
        <v>2.6160999999999999</v>
      </c>
      <c r="CR17" s="54">
        <f>CQ17</f>
        <v>2.6160999999999999</v>
      </c>
      <c r="CU17" s="168"/>
      <c r="CV17" s="2" t="s">
        <v>16</v>
      </c>
      <c r="CW17" s="28">
        <v>4.5610999999999997</v>
      </c>
      <c r="CX17" s="3">
        <f>CW17</f>
        <v>4.5610999999999997</v>
      </c>
      <c r="DA17" s="168"/>
      <c r="DB17" s="2" t="s">
        <v>16</v>
      </c>
      <c r="DC17" s="28">
        <v>5.1973000000000003</v>
      </c>
      <c r="DD17" s="3">
        <f>DC17</f>
        <v>5.1973000000000003</v>
      </c>
      <c r="DG17" s="168"/>
      <c r="DH17" s="2" t="s">
        <v>16</v>
      </c>
      <c r="DI17" s="28">
        <v>2.9236</v>
      </c>
      <c r="DJ17" s="3">
        <f>DI17</f>
        <v>2.9236</v>
      </c>
      <c r="DM17" s="168"/>
      <c r="DN17" s="2" t="s">
        <v>16</v>
      </c>
      <c r="DO17" s="28">
        <v>3.1886000000000001</v>
      </c>
      <c r="DP17" s="3">
        <f>DO17</f>
        <v>3.1886000000000001</v>
      </c>
      <c r="DS17" s="168"/>
      <c r="DT17" s="2" t="s">
        <v>16</v>
      </c>
      <c r="DU17" s="28">
        <v>4.9438000000000004</v>
      </c>
      <c r="DV17" s="3">
        <f>DU17</f>
        <v>4.9438000000000004</v>
      </c>
      <c r="DY17" s="168"/>
      <c r="DZ17" s="2" t="s">
        <v>16</v>
      </c>
      <c r="EA17" s="28">
        <v>1.2464</v>
      </c>
      <c r="EB17" s="3">
        <f>EA17</f>
        <v>1.2464</v>
      </c>
      <c r="EE17" s="168"/>
      <c r="EF17" s="2" t="s">
        <v>16</v>
      </c>
      <c r="EG17" s="28">
        <v>4.0799000000000003</v>
      </c>
      <c r="EH17" s="3">
        <f>EG17</f>
        <v>4.0799000000000003</v>
      </c>
      <c r="EK17" s="168"/>
      <c r="EL17" s="2" t="s">
        <v>16</v>
      </c>
      <c r="EM17" s="28">
        <v>6.3982999999999999</v>
      </c>
      <c r="EN17" s="3">
        <f>EM17</f>
        <v>6.3982999999999999</v>
      </c>
      <c r="EQ17" s="168"/>
      <c r="ER17" s="2" t="s">
        <v>16</v>
      </c>
      <c r="ES17" s="28">
        <v>5.2369000000000003</v>
      </c>
      <c r="ET17" s="3">
        <f>ES17</f>
        <v>5.2369000000000003</v>
      </c>
      <c r="EW17" s="168"/>
      <c r="EX17" s="2" t="s">
        <v>16</v>
      </c>
      <c r="EY17" s="28">
        <v>2.6934999999999998</v>
      </c>
      <c r="EZ17" s="3">
        <f>EY17</f>
        <v>2.6934999999999998</v>
      </c>
      <c r="FC17" s="168"/>
      <c r="FD17" s="2" t="s">
        <v>16</v>
      </c>
      <c r="FE17" s="28">
        <v>2.8774000000000002</v>
      </c>
      <c r="FF17" s="3">
        <f>FE17</f>
        <v>2.8774000000000002</v>
      </c>
    </row>
    <row r="18" spans="3:162">
      <c r="C18" s="165">
        <v>6</v>
      </c>
      <c r="D18" s="2" t="s">
        <v>14</v>
      </c>
      <c r="E18" s="2">
        <v>232.58449999999999</v>
      </c>
      <c r="I18" s="144">
        <v>6</v>
      </c>
      <c r="J18" s="2" t="s">
        <v>14</v>
      </c>
      <c r="K18" s="2">
        <v>124.0188</v>
      </c>
      <c r="O18" s="144">
        <v>6</v>
      </c>
      <c r="P18" s="2" t="s">
        <v>14</v>
      </c>
      <c r="Q18" s="2">
        <v>127.42100000000001</v>
      </c>
      <c r="U18" s="144">
        <v>6</v>
      </c>
      <c r="V18" s="2" t="s">
        <v>14</v>
      </c>
      <c r="W18" s="2">
        <v>231.41210000000001</v>
      </c>
      <c r="AA18" s="144">
        <v>6</v>
      </c>
      <c r="AB18" s="50" t="s">
        <v>14</v>
      </c>
      <c r="AC18" s="50">
        <v>63.223599999999998</v>
      </c>
      <c r="AD18" s="51"/>
      <c r="AG18" s="144">
        <v>6</v>
      </c>
      <c r="AH18" s="50" t="s">
        <v>14</v>
      </c>
      <c r="AI18" s="2">
        <v>90.415000000000006</v>
      </c>
      <c r="AJ18" s="51"/>
      <c r="AM18" s="144">
        <v>6</v>
      </c>
      <c r="AN18" s="50" t="s">
        <v>14</v>
      </c>
      <c r="AO18" s="2">
        <v>122.3788</v>
      </c>
      <c r="AP18" s="51"/>
      <c r="AS18" s="144">
        <v>6</v>
      </c>
      <c r="AT18" s="50" t="s">
        <v>14</v>
      </c>
      <c r="AU18" s="2">
        <v>114.1716</v>
      </c>
      <c r="AV18" s="51"/>
      <c r="AY18" s="144">
        <v>6</v>
      </c>
      <c r="AZ18" s="50" t="s">
        <v>14</v>
      </c>
      <c r="BA18" s="2">
        <v>120.4267</v>
      </c>
      <c r="BB18" s="51"/>
      <c r="BE18" s="144">
        <v>6</v>
      </c>
      <c r="BF18" s="50" t="s">
        <v>14</v>
      </c>
      <c r="BG18" s="2">
        <v>852.80219999999997</v>
      </c>
      <c r="BH18" s="51"/>
      <c r="BK18" s="144">
        <v>6</v>
      </c>
      <c r="BL18" s="2" t="s">
        <v>14</v>
      </c>
      <c r="BM18" s="2">
        <v>164.87100000000001</v>
      </c>
      <c r="BQ18" s="166">
        <v>6</v>
      </c>
      <c r="BR18" s="2" t="s">
        <v>14</v>
      </c>
      <c r="BS18" s="2">
        <v>90.811899999999994</v>
      </c>
      <c r="BW18" s="166">
        <v>6</v>
      </c>
      <c r="BX18" s="2" t="s">
        <v>14</v>
      </c>
      <c r="BY18" s="2">
        <v>159.83349999999999</v>
      </c>
      <c r="CC18" s="166">
        <v>6</v>
      </c>
      <c r="CD18" s="2" t="s">
        <v>14</v>
      </c>
      <c r="CE18" s="2">
        <v>197.84739999999999</v>
      </c>
      <c r="CI18" s="166">
        <v>6</v>
      </c>
      <c r="CJ18" s="2" t="s">
        <v>14</v>
      </c>
      <c r="CK18" s="2">
        <v>29.620699999999999</v>
      </c>
      <c r="CO18" s="166">
        <v>6</v>
      </c>
      <c r="CP18" s="2" t="s">
        <v>14</v>
      </c>
      <c r="CQ18" s="2">
        <v>61.045400000000001</v>
      </c>
      <c r="CR18" s="54"/>
      <c r="CU18" s="166">
        <v>6</v>
      </c>
      <c r="CV18" s="2" t="s">
        <v>14</v>
      </c>
      <c r="CW18" s="2">
        <v>71.173900000000003</v>
      </c>
      <c r="DA18" s="166">
        <v>6</v>
      </c>
      <c r="DB18" s="2" t="s">
        <v>14</v>
      </c>
      <c r="DC18" s="2">
        <v>194.65870000000001</v>
      </c>
      <c r="DG18" s="166">
        <v>6</v>
      </c>
      <c r="DH18" s="2" t="s">
        <v>14</v>
      </c>
      <c r="DI18" s="2">
        <v>155.87379999999999</v>
      </c>
      <c r="DM18" s="166">
        <v>6</v>
      </c>
      <c r="DN18" s="2" t="s">
        <v>14</v>
      </c>
      <c r="DO18" s="2">
        <v>104.407</v>
      </c>
      <c r="DS18" s="166">
        <v>6</v>
      </c>
      <c r="DT18" s="2" t="s">
        <v>14</v>
      </c>
      <c r="DU18" s="2">
        <v>231.38589999999999</v>
      </c>
      <c r="DY18" s="166">
        <v>6</v>
      </c>
      <c r="DZ18" s="2" t="s">
        <v>14</v>
      </c>
      <c r="EA18" s="2">
        <v>214.80590000000001</v>
      </c>
      <c r="EE18" s="166">
        <v>6</v>
      </c>
      <c r="EF18" s="2" t="s">
        <v>14</v>
      </c>
      <c r="EG18" s="2">
        <v>246.96559999999999</v>
      </c>
      <c r="EK18" s="166">
        <v>6</v>
      </c>
      <c r="EL18" s="2" t="s">
        <v>14</v>
      </c>
      <c r="EM18" s="2">
        <v>167.76570000000001</v>
      </c>
      <c r="EQ18" s="166">
        <v>6</v>
      </c>
      <c r="ER18" s="2" t="s">
        <v>14</v>
      </c>
      <c r="ES18" s="2">
        <v>253.63310000000001</v>
      </c>
      <c r="EW18" s="166">
        <v>6</v>
      </c>
      <c r="EX18" s="2" t="s">
        <v>14</v>
      </c>
      <c r="EY18" s="2">
        <v>169.58170000000001</v>
      </c>
      <c r="FC18" s="166">
        <v>6</v>
      </c>
      <c r="FD18" s="2" t="s">
        <v>14</v>
      </c>
      <c r="FE18" s="2">
        <v>183.136</v>
      </c>
    </row>
    <row r="19" spans="3:162">
      <c r="C19" s="165"/>
      <c r="D19" s="2" t="s">
        <v>15</v>
      </c>
      <c r="E19" s="2">
        <v>34.158999999999999</v>
      </c>
      <c r="I19" s="144"/>
      <c r="J19" s="2" t="s">
        <v>15</v>
      </c>
      <c r="K19" s="2">
        <v>20.199000000000002</v>
      </c>
      <c r="O19" s="144"/>
      <c r="P19" s="2" t="s">
        <v>15</v>
      </c>
      <c r="Q19" s="2">
        <v>16.283799999999999</v>
      </c>
      <c r="U19" s="144"/>
      <c r="V19" s="2" t="s">
        <v>15</v>
      </c>
      <c r="W19" s="2">
        <v>49.072000000000003</v>
      </c>
      <c r="AA19" s="144"/>
      <c r="AB19" s="50" t="s">
        <v>15</v>
      </c>
      <c r="AC19" s="50">
        <v>17.3066</v>
      </c>
      <c r="AD19" s="51"/>
      <c r="AG19" s="144"/>
      <c r="AH19" s="50" t="s">
        <v>15</v>
      </c>
      <c r="AI19" s="2">
        <v>20.944199999999999</v>
      </c>
      <c r="AJ19" s="51"/>
      <c r="AM19" s="144"/>
      <c r="AN19" s="50" t="s">
        <v>15</v>
      </c>
      <c r="AO19" s="2">
        <v>28.375699999999998</v>
      </c>
      <c r="AP19" s="51"/>
      <c r="AS19" s="144"/>
      <c r="AT19" s="50" t="s">
        <v>15</v>
      </c>
      <c r="AU19" s="2">
        <v>43.395699999999998</v>
      </c>
      <c r="AV19" s="51"/>
      <c r="AY19" s="144"/>
      <c r="AZ19" s="50" t="s">
        <v>15</v>
      </c>
      <c r="BA19" s="2">
        <v>34.198</v>
      </c>
      <c r="BB19" s="51"/>
      <c r="BE19" s="144"/>
      <c r="BF19" s="50" t="s">
        <v>15</v>
      </c>
      <c r="BG19" s="2">
        <v>409.32010000000002</v>
      </c>
      <c r="BH19" s="51"/>
      <c r="BK19" s="144"/>
      <c r="BL19" s="2" t="s">
        <v>15</v>
      </c>
      <c r="BM19" s="2">
        <v>55.063400000000001</v>
      </c>
      <c r="BQ19" s="167"/>
      <c r="BR19" s="2" t="s">
        <v>15</v>
      </c>
      <c r="BS19" s="2">
        <v>55.982300000000002</v>
      </c>
      <c r="BW19" s="167"/>
      <c r="BX19" s="2" t="s">
        <v>15</v>
      </c>
      <c r="BY19" s="2">
        <v>65.537800000000004</v>
      </c>
      <c r="CC19" s="167"/>
      <c r="CD19" s="2" t="s">
        <v>15</v>
      </c>
      <c r="CE19" s="2">
        <v>69.186899999999994</v>
      </c>
      <c r="CI19" s="167"/>
      <c r="CJ19" s="2" t="s">
        <v>15</v>
      </c>
      <c r="CK19" s="2">
        <v>46.705500000000001</v>
      </c>
      <c r="CO19" s="167"/>
      <c r="CP19" s="2" t="s">
        <v>15</v>
      </c>
      <c r="CQ19" s="2">
        <v>36.206699999999998</v>
      </c>
      <c r="CR19" s="54"/>
      <c r="CU19" s="167"/>
      <c r="CV19" s="2" t="s">
        <v>15</v>
      </c>
      <c r="CW19" s="2">
        <v>10.237399999999999</v>
      </c>
      <c r="DA19" s="167"/>
      <c r="DB19" s="2" t="s">
        <v>15</v>
      </c>
      <c r="DC19" s="2">
        <v>77.014600000000002</v>
      </c>
      <c r="DG19" s="167"/>
      <c r="DH19" s="2" t="s">
        <v>15</v>
      </c>
      <c r="DI19" s="2">
        <v>53.549900000000001</v>
      </c>
      <c r="DM19" s="167"/>
      <c r="DN19" s="2" t="s">
        <v>15</v>
      </c>
      <c r="DO19" s="2">
        <v>37.065399999999997</v>
      </c>
      <c r="DS19" s="167"/>
      <c r="DT19" s="2" t="s">
        <v>15</v>
      </c>
      <c r="DU19" s="2">
        <v>78.574399999999997</v>
      </c>
      <c r="DY19" s="167"/>
      <c r="DZ19" s="2" t="s">
        <v>15</v>
      </c>
      <c r="EA19" s="2">
        <v>44.267899999999997</v>
      </c>
      <c r="EE19" s="167"/>
      <c r="EF19" s="2" t="s">
        <v>15</v>
      </c>
      <c r="EG19" s="2">
        <v>127.0189</v>
      </c>
      <c r="EK19" s="167"/>
      <c r="EL19" s="2" t="s">
        <v>15</v>
      </c>
      <c r="EM19" s="2">
        <v>28.958300000000001</v>
      </c>
      <c r="EQ19" s="167"/>
      <c r="ER19" s="2" t="s">
        <v>15</v>
      </c>
      <c r="ES19" s="2">
        <v>63.665900000000001</v>
      </c>
      <c r="EW19" s="167"/>
      <c r="EX19" s="2" t="s">
        <v>15</v>
      </c>
      <c r="EY19" s="2">
        <v>85.312799999999996</v>
      </c>
      <c r="FC19" s="167"/>
      <c r="FD19" s="2" t="s">
        <v>15</v>
      </c>
      <c r="FE19" s="2">
        <v>38.707500000000003</v>
      </c>
    </row>
    <row r="20" spans="3:162">
      <c r="C20" s="165"/>
      <c r="D20" s="2" t="s">
        <v>16</v>
      </c>
      <c r="E20" s="2">
        <v>6.8089000000000004</v>
      </c>
      <c r="F20" s="3">
        <f>E20</f>
        <v>6.8089000000000004</v>
      </c>
      <c r="I20" s="144"/>
      <c r="J20" s="2" t="s">
        <v>16</v>
      </c>
      <c r="K20" s="28">
        <v>6.1398999999999999</v>
      </c>
      <c r="L20" s="3">
        <f>K20</f>
        <v>6.1398999999999999</v>
      </c>
      <c r="O20" s="144"/>
      <c r="P20" s="2" t="s">
        <v>16</v>
      </c>
      <c r="Q20" s="28">
        <v>7.8250000000000002</v>
      </c>
      <c r="R20" s="3">
        <f>Q20</f>
        <v>7.8250000000000002</v>
      </c>
      <c r="U20" s="144"/>
      <c r="V20" s="2" t="s">
        <v>16</v>
      </c>
      <c r="W20" s="28">
        <v>4.7157999999999998</v>
      </c>
      <c r="X20" s="3">
        <f>W20</f>
        <v>4.7157999999999998</v>
      </c>
      <c r="AA20" s="144"/>
      <c r="AB20" s="50" t="s">
        <v>16</v>
      </c>
      <c r="AC20" s="52">
        <v>3.6532</v>
      </c>
      <c r="AD20" s="53">
        <f>AC20</f>
        <v>3.6532</v>
      </c>
      <c r="AG20" s="144"/>
      <c r="AH20" s="50" t="s">
        <v>16</v>
      </c>
      <c r="AI20" s="49">
        <v>4.3169000000000004</v>
      </c>
      <c r="AJ20" s="53">
        <f>AI20</f>
        <v>4.3169000000000004</v>
      </c>
      <c r="AM20" s="144"/>
      <c r="AN20" s="50" t="s">
        <v>16</v>
      </c>
      <c r="AO20" s="49">
        <v>4.3128000000000002</v>
      </c>
      <c r="AP20" s="53">
        <f>AO20</f>
        <v>4.3128000000000002</v>
      </c>
      <c r="AS20" s="144"/>
      <c r="AT20" s="50" t="s">
        <v>16</v>
      </c>
      <c r="AU20" s="49">
        <v>2.6309</v>
      </c>
      <c r="AV20" s="53">
        <f>AU20</f>
        <v>2.6309</v>
      </c>
      <c r="AY20" s="144"/>
      <c r="AZ20" s="50" t="s">
        <v>16</v>
      </c>
      <c r="BA20" s="49">
        <v>3.5215000000000001</v>
      </c>
      <c r="BB20" s="53">
        <f>BA20</f>
        <v>3.5215000000000001</v>
      </c>
      <c r="BE20" s="144"/>
      <c r="BF20" s="50" t="s">
        <v>16</v>
      </c>
      <c r="BG20" s="49">
        <v>2.0834999999999999</v>
      </c>
      <c r="BH20" s="53">
        <f>BG20</f>
        <v>2.0834999999999999</v>
      </c>
      <c r="BK20" s="144"/>
      <c r="BL20" s="2" t="s">
        <v>16</v>
      </c>
      <c r="BM20" s="28">
        <v>2.9942000000000002</v>
      </c>
      <c r="BN20" s="3">
        <f>BM20</f>
        <v>2.9942000000000002</v>
      </c>
      <c r="BQ20" s="168"/>
      <c r="BR20" s="2" t="s">
        <v>16</v>
      </c>
      <c r="BS20" s="28">
        <v>1.6222000000000001</v>
      </c>
      <c r="BT20" s="3">
        <f>BS20</f>
        <v>1.6222000000000001</v>
      </c>
      <c r="BW20" s="168"/>
      <c r="BX20" s="2" t="s">
        <v>16</v>
      </c>
      <c r="BY20" s="28">
        <v>2.4388000000000001</v>
      </c>
      <c r="BZ20" s="3">
        <f>BY20</f>
        <v>2.4388000000000001</v>
      </c>
      <c r="CC20" s="168"/>
      <c r="CD20" s="2" t="s">
        <v>16</v>
      </c>
      <c r="CE20" s="28">
        <v>2.8595999999999999</v>
      </c>
      <c r="CF20" s="3">
        <f>CE20</f>
        <v>2.8595999999999999</v>
      </c>
      <c r="CI20" s="168"/>
      <c r="CJ20" s="2" t="s">
        <v>16</v>
      </c>
      <c r="CK20" s="28">
        <v>0.63419999999999999</v>
      </c>
      <c r="CL20" s="3">
        <f>CK20</f>
        <v>0.63419999999999999</v>
      </c>
      <c r="CO20" s="168"/>
      <c r="CP20" s="2" t="s">
        <v>16</v>
      </c>
      <c r="CQ20" s="49">
        <v>1.6859999999999999</v>
      </c>
      <c r="CR20" s="54">
        <f>CQ20</f>
        <v>1.6859999999999999</v>
      </c>
      <c r="CU20" s="168"/>
      <c r="CV20" s="2" t="s">
        <v>16</v>
      </c>
      <c r="CW20" s="28">
        <v>6.9523999999999999</v>
      </c>
      <c r="CX20" s="3">
        <f>CW20</f>
        <v>6.9523999999999999</v>
      </c>
      <c r="DA20" s="168"/>
      <c r="DB20" s="2" t="s">
        <v>16</v>
      </c>
      <c r="DC20" s="28">
        <v>2.5276000000000001</v>
      </c>
      <c r="DD20" s="3">
        <f>DC20</f>
        <v>2.5276000000000001</v>
      </c>
      <c r="DG20" s="168"/>
      <c r="DH20" s="2" t="s">
        <v>16</v>
      </c>
      <c r="DI20" s="28">
        <v>2.9108000000000001</v>
      </c>
      <c r="DJ20" s="3">
        <f>DI20</f>
        <v>2.9108000000000001</v>
      </c>
      <c r="DM20" s="168"/>
      <c r="DN20" s="2" t="s">
        <v>16</v>
      </c>
      <c r="DO20" s="28">
        <v>2.8168000000000002</v>
      </c>
      <c r="DP20" s="3">
        <f>DO20</f>
        <v>2.8168000000000002</v>
      </c>
      <c r="DS20" s="168"/>
      <c r="DT20" s="2" t="s">
        <v>16</v>
      </c>
      <c r="DU20" s="28">
        <v>2.9447999999999999</v>
      </c>
      <c r="DV20" s="3">
        <f>DU20</f>
        <v>2.9447999999999999</v>
      </c>
      <c r="DY20" s="168"/>
      <c r="DZ20" s="2" t="s">
        <v>16</v>
      </c>
      <c r="EA20" s="28">
        <v>4.8524000000000003</v>
      </c>
      <c r="EB20" s="3">
        <f>EA20</f>
        <v>4.8524000000000003</v>
      </c>
      <c r="EE20" s="168"/>
      <c r="EF20" s="2" t="s">
        <v>16</v>
      </c>
      <c r="EG20" s="28">
        <v>1.9442999999999999</v>
      </c>
      <c r="EH20" s="3">
        <f>EG20</f>
        <v>1.9442999999999999</v>
      </c>
      <c r="EK20" s="168"/>
      <c r="EL20" s="2" t="s">
        <v>16</v>
      </c>
      <c r="EM20" s="28">
        <v>5.7934000000000001</v>
      </c>
      <c r="EN20" s="3">
        <f>EM20</f>
        <v>5.7934000000000001</v>
      </c>
      <c r="EQ20" s="168"/>
      <c r="ER20" s="2" t="s">
        <v>16</v>
      </c>
      <c r="ES20" s="28">
        <v>3.9838</v>
      </c>
      <c r="ET20" s="3">
        <f>ES20</f>
        <v>3.9838</v>
      </c>
      <c r="EW20" s="168"/>
      <c r="EX20" s="2" t="s">
        <v>16</v>
      </c>
      <c r="EY20" s="28">
        <v>1.9878</v>
      </c>
      <c r="EZ20" s="3">
        <f>EY20</f>
        <v>1.9878</v>
      </c>
      <c r="FC20" s="168"/>
      <c r="FD20" s="2" t="s">
        <v>16</v>
      </c>
      <c r="FE20" s="28">
        <v>4.7313000000000001</v>
      </c>
      <c r="FF20" s="3">
        <f>FE20</f>
        <v>4.7313000000000001</v>
      </c>
    </row>
    <row r="21" spans="3:162">
      <c r="C21" s="165">
        <v>7</v>
      </c>
      <c r="D21" s="2" t="s">
        <v>14</v>
      </c>
      <c r="E21" s="2">
        <v>235.89009999999999</v>
      </c>
      <c r="I21" s="144">
        <v>7</v>
      </c>
      <c r="J21" s="2" t="s">
        <v>14</v>
      </c>
      <c r="K21" s="2">
        <v>253.9152</v>
      </c>
      <c r="O21" s="144">
        <v>7</v>
      </c>
      <c r="P21" s="2" t="s">
        <v>14</v>
      </c>
      <c r="Q21" s="2">
        <v>162.5308</v>
      </c>
      <c r="U21" s="144">
        <v>7</v>
      </c>
      <c r="V21" s="2" t="s">
        <v>14</v>
      </c>
      <c r="W21" s="2">
        <v>189.9898</v>
      </c>
      <c r="AA21" s="144">
        <v>7</v>
      </c>
      <c r="AB21" s="50" t="s">
        <v>14</v>
      </c>
      <c r="AC21" s="50">
        <v>214.5284</v>
      </c>
      <c r="AD21" s="51"/>
      <c r="AG21" s="144">
        <v>7</v>
      </c>
      <c r="AH21" s="50" t="s">
        <v>14</v>
      </c>
      <c r="AI21" s="2">
        <v>157.06059999999999</v>
      </c>
      <c r="AJ21" s="51"/>
      <c r="AM21" s="144">
        <v>7</v>
      </c>
      <c r="AN21" s="50" t="s">
        <v>14</v>
      </c>
      <c r="AO21" s="2">
        <v>14.5436</v>
      </c>
      <c r="AP21" s="51"/>
      <c r="AS21" s="144">
        <v>7</v>
      </c>
      <c r="AT21" s="50" t="s">
        <v>14</v>
      </c>
      <c r="AU21" s="2">
        <v>161.5136</v>
      </c>
      <c r="AV21" s="51"/>
      <c r="AY21" s="144">
        <v>7</v>
      </c>
      <c r="AZ21" s="50" t="s">
        <v>14</v>
      </c>
      <c r="BA21" s="2">
        <v>253.59540000000001</v>
      </c>
      <c r="BB21" s="51"/>
      <c r="BE21" s="144">
        <v>7</v>
      </c>
      <c r="BF21" s="50" t="s">
        <v>14</v>
      </c>
      <c r="BG21" s="2">
        <v>1313.6377</v>
      </c>
      <c r="BH21" s="51"/>
      <c r="BK21" s="144">
        <v>7</v>
      </c>
      <c r="BL21" s="2" t="s">
        <v>14</v>
      </c>
      <c r="BM21" s="2">
        <v>140.97280000000001</v>
      </c>
      <c r="BQ21" s="166">
        <v>7</v>
      </c>
      <c r="BR21" s="2" t="s">
        <v>14</v>
      </c>
      <c r="BS21" s="2">
        <v>100.78570000000001</v>
      </c>
      <c r="BW21" s="166">
        <v>7</v>
      </c>
      <c r="BX21" s="2" t="s">
        <v>14</v>
      </c>
      <c r="BY21" s="2">
        <v>102.8912</v>
      </c>
      <c r="CC21" s="166">
        <v>7</v>
      </c>
      <c r="CD21" s="2" t="s">
        <v>14</v>
      </c>
      <c r="CE21" s="2">
        <v>239.90369999999999</v>
      </c>
      <c r="CI21" s="166">
        <v>7</v>
      </c>
      <c r="CJ21" s="2" t="s">
        <v>14</v>
      </c>
      <c r="CK21" s="2">
        <v>255</v>
      </c>
      <c r="CO21" s="166">
        <v>7</v>
      </c>
      <c r="CP21" s="2" t="s">
        <v>14</v>
      </c>
      <c r="CQ21" s="2">
        <v>162.7612</v>
      </c>
      <c r="CR21" s="54"/>
      <c r="CU21" s="166">
        <v>7</v>
      </c>
      <c r="CV21" s="2" t="s">
        <v>14</v>
      </c>
      <c r="CW21" s="2">
        <v>154.69550000000001</v>
      </c>
      <c r="DA21" s="166">
        <v>7</v>
      </c>
      <c r="DB21" s="2" t="s">
        <v>14</v>
      </c>
      <c r="DC21" s="2">
        <v>236.9255</v>
      </c>
      <c r="DG21" s="166">
        <v>7</v>
      </c>
      <c r="DH21" s="2" t="s">
        <v>14</v>
      </c>
      <c r="DI21" s="2">
        <v>99.826800000000006</v>
      </c>
      <c r="DM21" s="166">
        <v>7</v>
      </c>
      <c r="DN21" s="2" t="s">
        <v>14</v>
      </c>
      <c r="DO21" s="2">
        <v>129.82810000000001</v>
      </c>
      <c r="DS21" s="166">
        <v>7</v>
      </c>
      <c r="DT21" s="2" t="s">
        <v>14</v>
      </c>
      <c r="DU21" s="2">
        <v>172.79560000000001</v>
      </c>
      <c r="DY21" s="166">
        <v>7</v>
      </c>
      <c r="DZ21" s="2" t="s">
        <v>14</v>
      </c>
      <c r="EA21" s="2">
        <v>111.82689999999999</v>
      </c>
      <c r="EE21" s="166">
        <v>7</v>
      </c>
      <c r="EF21" s="2" t="s">
        <v>14</v>
      </c>
      <c r="EG21" s="2">
        <v>244.34200000000001</v>
      </c>
      <c r="EK21" s="166">
        <v>7</v>
      </c>
      <c r="EL21" s="2" t="s">
        <v>14</v>
      </c>
      <c r="EM21" s="2">
        <v>151.96080000000001</v>
      </c>
      <c r="EQ21" s="166">
        <v>7</v>
      </c>
      <c r="ER21" s="2" t="s">
        <v>14</v>
      </c>
      <c r="ES21" s="2">
        <v>196.99700000000001</v>
      </c>
      <c r="EW21" s="166">
        <v>7</v>
      </c>
      <c r="EX21" s="2" t="s">
        <v>14</v>
      </c>
      <c r="EY21" s="2">
        <v>245.84729999999999</v>
      </c>
      <c r="FC21" s="166">
        <v>7</v>
      </c>
      <c r="FD21" s="2" t="s">
        <v>14</v>
      </c>
      <c r="FE21" s="2">
        <v>180.72020000000001</v>
      </c>
    </row>
    <row r="22" spans="3:162">
      <c r="C22" s="165"/>
      <c r="D22" s="2" t="s">
        <v>15</v>
      </c>
      <c r="E22" s="2">
        <v>37.544800000000002</v>
      </c>
      <c r="I22" s="144"/>
      <c r="J22" s="2" t="s">
        <v>15</v>
      </c>
      <c r="K22" s="2">
        <v>71.340900000000005</v>
      </c>
      <c r="O22" s="144"/>
      <c r="P22" s="2" t="s">
        <v>15</v>
      </c>
      <c r="Q22" s="2">
        <v>30.3</v>
      </c>
      <c r="U22" s="144"/>
      <c r="V22" s="2" t="s">
        <v>15</v>
      </c>
      <c r="W22" s="2">
        <v>53.059100000000001</v>
      </c>
      <c r="AA22" s="144"/>
      <c r="AB22" s="50" t="s">
        <v>15</v>
      </c>
      <c r="AC22" s="50">
        <v>50.412199999999999</v>
      </c>
      <c r="AD22" s="51"/>
      <c r="AG22" s="144"/>
      <c r="AH22" s="50" t="s">
        <v>15</v>
      </c>
      <c r="AI22" s="2">
        <v>14.6524</v>
      </c>
      <c r="AJ22" s="51"/>
      <c r="AM22" s="144"/>
      <c r="AN22" s="50" t="s">
        <v>15</v>
      </c>
      <c r="AO22" s="2">
        <v>16.717199999999998</v>
      </c>
      <c r="AP22" s="51"/>
      <c r="AS22" s="144"/>
      <c r="AT22" s="50" t="s">
        <v>15</v>
      </c>
      <c r="AU22" s="2">
        <v>47.797899999999998</v>
      </c>
      <c r="AV22" s="51"/>
      <c r="AY22" s="144"/>
      <c r="AZ22" s="50" t="s">
        <v>15</v>
      </c>
      <c r="BA22" s="2">
        <v>108.5282</v>
      </c>
      <c r="BB22" s="51"/>
      <c r="BE22" s="144"/>
      <c r="BF22" s="50" t="s">
        <v>15</v>
      </c>
      <c r="BG22" s="2">
        <v>466.68270000000001</v>
      </c>
      <c r="BH22" s="51"/>
      <c r="BK22" s="144"/>
      <c r="BL22" s="2" t="s">
        <v>15</v>
      </c>
      <c r="BM22" s="2">
        <v>28.793199999999999</v>
      </c>
      <c r="BQ22" s="167"/>
      <c r="BR22" s="2" t="s">
        <v>15</v>
      </c>
      <c r="BS22" s="2">
        <v>40.367400000000004</v>
      </c>
      <c r="BW22" s="167"/>
      <c r="BX22" s="2" t="s">
        <v>15</v>
      </c>
      <c r="BY22" s="2">
        <v>68.223799999999997</v>
      </c>
      <c r="CC22" s="167"/>
      <c r="CD22" s="2" t="s">
        <v>15</v>
      </c>
      <c r="CE22" s="2">
        <v>130.01660000000001</v>
      </c>
      <c r="CI22" s="167"/>
      <c r="CJ22" s="2" t="s">
        <v>15</v>
      </c>
      <c r="CK22" s="2">
        <v>81.366799999999998</v>
      </c>
      <c r="CO22" s="167"/>
      <c r="CP22" s="2" t="s">
        <v>15</v>
      </c>
      <c r="CQ22" s="2">
        <v>35.494199999999999</v>
      </c>
      <c r="CR22" s="54"/>
      <c r="CU22" s="167"/>
      <c r="CV22" s="2" t="s">
        <v>15</v>
      </c>
      <c r="CW22" s="2">
        <v>30.2882</v>
      </c>
      <c r="DA22" s="167"/>
      <c r="DB22" s="2" t="s">
        <v>15</v>
      </c>
      <c r="DC22" s="2">
        <v>49.802599999999998</v>
      </c>
      <c r="DG22" s="167"/>
      <c r="DH22" s="2" t="s">
        <v>15</v>
      </c>
      <c r="DI22" s="2">
        <v>70.848799999999997</v>
      </c>
      <c r="DM22" s="167"/>
      <c r="DN22" s="2" t="s">
        <v>15</v>
      </c>
      <c r="DO22" s="2">
        <v>74.655199999999994</v>
      </c>
      <c r="DS22" s="167"/>
      <c r="DT22" s="2" t="s">
        <v>15</v>
      </c>
      <c r="DU22" s="2">
        <v>37.009500000000003</v>
      </c>
      <c r="DY22" s="167"/>
      <c r="DZ22" s="2" t="s">
        <v>15</v>
      </c>
      <c r="EA22" s="2">
        <v>47.3964</v>
      </c>
      <c r="EE22" s="167"/>
      <c r="EF22" s="2" t="s">
        <v>15</v>
      </c>
      <c r="EG22" s="2">
        <v>91.180999999999997</v>
      </c>
      <c r="EK22" s="167"/>
      <c r="EL22" s="2" t="s">
        <v>15</v>
      </c>
      <c r="EM22" s="2">
        <v>49.720999999999997</v>
      </c>
      <c r="EQ22" s="167"/>
      <c r="ER22" s="2" t="s">
        <v>15</v>
      </c>
      <c r="ES22" s="2">
        <v>74.070400000000006</v>
      </c>
      <c r="EW22" s="167"/>
      <c r="EX22" s="2" t="s">
        <v>15</v>
      </c>
      <c r="EY22" s="2">
        <v>55.345100000000002</v>
      </c>
      <c r="FC22" s="167"/>
      <c r="FD22" s="2" t="s">
        <v>15</v>
      </c>
      <c r="FE22" s="2">
        <v>41.568199999999997</v>
      </c>
    </row>
    <row r="23" spans="3:162">
      <c r="C23" s="165"/>
      <c r="D23" s="2" t="s">
        <v>16</v>
      </c>
      <c r="E23" s="2">
        <v>6.2828999999999997</v>
      </c>
      <c r="F23" s="3">
        <f>E23</f>
        <v>6.2828999999999997</v>
      </c>
      <c r="I23" s="144"/>
      <c r="J23" s="2" t="s">
        <v>16</v>
      </c>
      <c r="K23" s="28">
        <v>3.5592000000000001</v>
      </c>
      <c r="L23" s="3">
        <f>K23</f>
        <v>3.5592000000000001</v>
      </c>
      <c r="O23" s="144"/>
      <c r="P23" s="2" t="s">
        <v>16</v>
      </c>
      <c r="Q23" s="28">
        <v>5.3640999999999996</v>
      </c>
      <c r="R23" s="3">
        <f>Q23</f>
        <v>5.3640999999999996</v>
      </c>
      <c r="U23" s="144"/>
      <c r="V23" s="2" t="s">
        <v>16</v>
      </c>
      <c r="W23" s="28">
        <v>3.5807000000000002</v>
      </c>
      <c r="X23" s="3">
        <f>W23</f>
        <v>3.5807000000000002</v>
      </c>
      <c r="AA23" s="144"/>
      <c r="AB23" s="50" t="s">
        <v>16</v>
      </c>
      <c r="AC23" s="52">
        <v>4.2554999999999996</v>
      </c>
      <c r="AD23" s="53">
        <f>AC23</f>
        <v>4.2554999999999996</v>
      </c>
      <c r="AG23" s="144"/>
      <c r="AH23" s="50" t="s">
        <v>16</v>
      </c>
      <c r="AI23" s="49">
        <v>10.719099999999999</v>
      </c>
      <c r="AJ23" s="53">
        <f>AI23</f>
        <v>10.719099999999999</v>
      </c>
      <c r="AM23" s="144"/>
      <c r="AN23" s="50" t="s">
        <v>16</v>
      </c>
      <c r="AO23" s="49">
        <v>0.87</v>
      </c>
      <c r="AP23" s="53">
        <f>AO23</f>
        <v>0.87</v>
      </c>
      <c r="AS23" s="144"/>
      <c r="AT23" s="50" t="s">
        <v>16</v>
      </c>
      <c r="AU23" s="49">
        <v>3.3791000000000002</v>
      </c>
      <c r="AV23" s="53">
        <f>AU23</f>
        <v>3.3791000000000002</v>
      </c>
      <c r="AY23" s="144"/>
      <c r="AZ23" s="50" t="s">
        <v>16</v>
      </c>
      <c r="BA23" s="49">
        <v>2.3367</v>
      </c>
      <c r="BB23" s="53">
        <f>BA23</f>
        <v>2.3367</v>
      </c>
      <c r="BE23" s="144"/>
      <c r="BF23" s="50" t="s">
        <v>16</v>
      </c>
      <c r="BG23" s="49">
        <v>2.8148</v>
      </c>
      <c r="BH23" s="53">
        <f>BG23</f>
        <v>2.8148</v>
      </c>
      <c r="BK23" s="144"/>
      <c r="BL23" s="2" t="s">
        <v>16</v>
      </c>
      <c r="BM23" s="28">
        <v>4.8959999999999999</v>
      </c>
      <c r="BN23" s="3">
        <f>BM23</f>
        <v>4.8959999999999999</v>
      </c>
      <c r="BQ23" s="168"/>
      <c r="BR23" s="2" t="s">
        <v>16</v>
      </c>
      <c r="BS23" s="28">
        <v>2.4967000000000001</v>
      </c>
      <c r="BT23" s="3">
        <f>BS23</f>
        <v>2.4967000000000001</v>
      </c>
      <c r="BW23" s="168"/>
      <c r="BX23" s="2" t="s">
        <v>16</v>
      </c>
      <c r="BY23" s="28">
        <v>1.5081</v>
      </c>
      <c r="BZ23" s="3">
        <f>BY23</f>
        <v>1.5081</v>
      </c>
      <c r="CC23" s="168"/>
      <c r="CD23" s="2" t="s">
        <v>16</v>
      </c>
      <c r="CE23" s="28">
        <v>1.8452</v>
      </c>
      <c r="CF23" s="3">
        <f>CE23</f>
        <v>1.8452</v>
      </c>
      <c r="CI23" s="168"/>
      <c r="CJ23" s="2" t="s">
        <v>16</v>
      </c>
      <c r="CK23" s="28">
        <v>3.1339999999999999</v>
      </c>
      <c r="CL23" s="3">
        <f>CK23</f>
        <v>3.1339999999999999</v>
      </c>
      <c r="CO23" s="168"/>
      <c r="CP23" s="2" t="s">
        <v>16</v>
      </c>
      <c r="CQ23" s="49">
        <v>4.5856000000000003</v>
      </c>
      <c r="CR23" s="54">
        <f>CQ23</f>
        <v>4.5856000000000003</v>
      </c>
      <c r="CU23" s="168"/>
      <c r="CV23" s="2" t="s">
        <v>16</v>
      </c>
      <c r="CW23" s="28">
        <v>5.1074000000000002</v>
      </c>
      <c r="CX23" s="3">
        <f>CW23</f>
        <v>5.1074000000000002</v>
      </c>
      <c r="DA23" s="168"/>
      <c r="DB23" s="2" t="s">
        <v>16</v>
      </c>
      <c r="DC23" s="28">
        <v>4.7572999999999999</v>
      </c>
      <c r="DD23" s="3">
        <f>DC23</f>
        <v>4.7572999999999999</v>
      </c>
      <c r="DG23" s="168"/>
      <c r="DH23" s="2" t="s">
        <v>16</v>
      </c>
      <c r="DI23" s="28">
        <v>1.409</v>
      </c>
      <c r="DJ23" s="3">
        <f>DI23</f>
        <v>1.409</v>
      </c>
      <c r="DM23" s="168"/>
      <c r="DN23" s="2" t="s">
        <v>16</v>
      </c>
      <c r="DO23" s="28">
        <v>1.7390000000000001</v>
      </c>
      <c r="DP23" s="3">
        <f>DO23</f>
        <v>1.7390000000000001</v>
      </c>
      <c r="DS23" s="168"/>
      <c r="DT23" s="2" t="s">
        <v>16</v>
      </c>
      <c r="DU23" s="28">
        <v>4.6688999999999998</v>
      </c>
      <c r="DV23" s="3">
        <f>DU23</f>
        <v>4.6688999999999998</v>
      </c>
      <c r="DY23" s="168"/>
      <c r="DZ23" s="2" t="s">
        <v>16</v>
      </c>
      <c r="EA23" s="28">
        <v>2.3593999999999999</v>
      </c>
      <c r="EB23" s="3">
        <f>EA23</f>
        <v>2.3593999999999999</v>
      </c>
      <c r="EE23" s="168"/>
      <c r="EF23" s="2" t="s">
        <v>16</v>
      </c>
      <c r="EG23" s="28">
        <v>2.6797</v>
      </c>
      <c r="EH23" s="3">
        <f>EG23</f>
        <v>2.6797</v>
      </c>
      <c r="EK23" s="168"/>
      <c r="EL23" s="2" t="s">
        <v>16</v>
      </c>
      <c r="EM23" s="28">
        <v>3.0562999999999998</v>
      </c>
      <c r="EN23" s="3">
        <f>EM23</f>
        <v>3.0562999999999998</v>
      </c>
      <c r="EQ23" s="168"/>
      <c r="ER23" s="2" t="s">
        <v>16</v>
      </c>
      <c r="ES23" s="28">
        <v>2.6596000000000002</v>
      </c>
      <c r="ET23" s="3">
        <f>ES23</f>
        <v>2.6596000000000002</v>
      </c>
      <c r="EW23" s="168"/>
      <c r="EX23" s="2" t="s">
        <v>16</v>
      </c>
      <c r="EY23" s="28">
        <v>4.4420999999999999</v>
      </c>
      <c r="EZ23" s="3">
        <f>EY23</f>
        <v>4.4420999999999999</v>
      </c>
      <c r="FC23" s="168"/>
      <c r="FD23" s="2" t="s">
        <v>16</v>
      </c>
      <c r="FE23" s="28">
        <v>4.3475999999999999</v>
      </c>
      <c r="FF23" s="3">
        <f>FE23</f>
        <v>4.3475999999999999</v>
      </c>
    </row>
    <row r="24" spans="3:162">
      <c r="C24" s="165">
        <v>8</v>
      </c>
      <c r="D24" s="2" t="s">
        <v>14</v>
      </c>
      <c r="E24" s="2">
        <v>246.1739</v>
      </c>
      <c r="I24" s="144">
        <v>8</v>
      </c>
      <c r="J24" s="2" t="s">
        <v>14</v>
      </c>
      <c r="K24" s="2">
        <v>132.63659999999999</v>
      </c>
      <c r="O24" s="144">
        <v>8</v>
      </c>
      <c r="P24" s="2" t="s">
        <v>14</v>
      </c>
      <c r="Q24" s="2">
        <v>202.1669</v>
      </c>
      <c r="U24" s="144">
        <v>8</v>
      </c>
      <c r="V24" s="2" t="s">
        <v>14</v>
      </c>
      <c r="W24" s="2">
        <v>190.46360000000001</v>
      </c>
      <c r="AA24" s="144">
        <v>8</v>
      </c>
      <c r="AB24" s="50" t="s">
        <v>14</v>
      </c>
      <c r="AC24" s="50">
        <v>146.90880000000001</v>
      </c>
      <c r="AD24" s="51"/>
      <c r="AG24" s="144">
        <v>8</v>
      </c>
      <c r="AH24" s="50" t="s">
        <v>14</v>
      </c>
      <c r="AI24" s="2">
        <v>139.22219999999999</v>
      </c>
      <c r="AJ24" s="51"/>
      <c r="AM24" s="144">
        <v>8</v>
      </c>
      <c r="AN24" s="50" t="s">
        <v>14</v>
      </c>
      <c r="AO24" s="2">
        <v>61.5015</v>
      </c>
      <c r="AP24" s="51"/>
      <c r="AS24" s="144">
        <v>8</v>
      </c>
      <c r="AT24" s="50" t="s">
        <v>14</v>
      </c>
      <c r="AU24" s="2">
        <v>85.508099999999999</v>
      </c>
      <c r="AV24" s="51"/>
      <c r="AY24" s="144">
        <v>8</v>
      </c>
      <c r="AZ24" s="50" t="s">
        <v>14</v>
      </c>
      <c r="BA24" s="2">
        <v>25.5702</v>
      </c>
      <c r="BB24" s="51"/>
      <c r="BE24" s="144">
        <v>8</v>
      </c>
      <c r="BF24" s="50" t="s">
        <v>14</v>
      </c>
      <c r="BG24" s="2">
        <v>799.70349999999996</v>
      </c>
      <c r="BH24" s="51"/>
      <c r="BK24" s="144">
        <v>8</v>
      </c>
      <c r="BL24" s="2" t="s">
        <v>14</v>
      </c>
      <c r="BM24" s="2">
        <v>92.867999999999995</v>
      </c>
      <c r="BQ24" s="166">
        <v>8</v>
      </c>
      <c r="BR24" s="2" t="s">
        <v>14</v>
      </c>
      <c r="BS24" s="2">
        <v>185.19200000000001</v>
      </c>
      <c r="BW24" s="166">
        <v>8</v>
      </c>
      <c r="BX24" s="2" t="s">
        <v>14</v>
      </c>
      <c r="BY24" s="2">
        <v>67.052999999999997</v>
      </c>
      <c r="CC24" s="166">
        <v>8</v>
      </c>
      <c r="CD24" s="2" t="s">
        <v>14</v>
      </c>
      <c r="CE24" s="2">
        <v>226.34460000000001</v>
      </c>
      <c r="CI24" s="166">
        <v>8</v>
      </c>
      <c r="CJ24" s="2" t="s">
        <v>14</v>
      </c>
      <c r="CK24" s="2">
        <v>200.98609999999999</v>
      </c>
      <c r="CO24" s="166">
        <v>8</v>
      </c>
      <c r="CP24" s="2" t="s">
        <v>14</v>
      </c>
      <c r="CQ24" s="2">
        <v>131.46080000000001</v>
      </c>
      <c r="CR24" s="54"/>
      <c r="CU24" s="166">
        <v>8</v>
      </c>
      <c r="CV24" s="2" t="s">
        <v>14</v>
      </c>
      <c r="CW24" s="2">
        <v>109.7296</v>
      </c>
      <c r="DA24" s="166">
        <v>8</v>
      </c>
      <c r="DB24" s="2" t="s">
        <v>14</v>
      </c>
      <c r="DC24" s="2">
        <v>148.13640000000001</v>
      </c>
      <c r="DG24" s="166">
        <v>8</v>
      </c>
      <c r="DH24" s="2" t="s">
        <v>14</v>
      </c>
      <c r="DI24" s="2">
        <v>104.3785</v>
      </c>
      <c r="DM24" s="166">
        <v>8</v>
      </c>
      <c r="DN24" s="2" t="s">
        <v>14</v>
      </c>
      <c r="DO24" s="2">
        <v>152.27440000000001</v>
      </c>
      <c r="DS24" s="166">
        <v>8</v>
      </c>
      <c r="DT24" s="2" t="s">
        <v>14</v>
      </c>
      <c r="DU24" s="2">
        <v>53.256599999999999</v>
      </c>
      <c r="DY24" s="166">
        <v>8</v>
      </c>
      <c r="DZ24" s="2" t="s">
        <v>14</v>
      </c>
      <c r="EA24" s="2">
        <v>227.77869999999999</v>
      </c>
      <c r="EE24" s="166">
        <v>8</v>
      </c>
      <c r="EF24" s="2" t="s">
        <v>14</v>
      </c>
      <c r="EG24" s="2">
        <v>206.9796</v>
      </c>
      <c r="EK24" s="166">
        <v>8</v>
      </c>
      <c r="EL24" s="2" t="s">
        <v>14</v>
      </c>
      <c r="EM24" s="2">
        <v>197.0933</v>
      </c>
      <c r="EQ24" s="166">
        <v>8</v>
      </c>
      <c r="ER24" s="2" t="s">
        <v>14</v>
      </c>
      <c r="ES24" s="2">
        <v>231.8886</v>
      </c>
      <c r="EW24" s="166">
        <v>8</v>
      </c>
      <c r="EX24" s="2" t="s">
        <v>14</v>
      </c>
      <c r="EY24" s="2">
        <v>205.5025</v>
      </c>
      <c r="FC24" s="166">
        <v>8</v>
      </c>
      <c r="FD24" s="2" t="s">
        <v>14</v>
      </c>
      <c r="FE24" s="2">
        <v>224.8304</v>
      </c>
    </row>
    <row r="25" spans="3:162">
      <c r="C25" s="165"/>
      <c r="D25" s="2" t="s">
        <v>15</v>
      </c>
      <c r="E25" s="2">
        <v>74.9148</v>
      </c>
      <c r="I25" s="144"/>
      <c r="J25" s="2" t="s">
        <v>15</v>
      </c>
      <c r="K25" s="2">
        <v>20.193100000000001</v>
      </c>
      <c r="O25" s="144"/>
      <c r="P25" s="2" t="s">
        <v>15</v>
      </c>
      <c r="Q25" s="2">
        <v>38.711199999999998</v>
      </c>
      <c r="U25" s="144"/>
      <c r="V25" s="2" t="s">
        <v>15</v>
      </c>
      <c r="W25" s="2">
        <v>39.673099999999998</v>
      </c>
      <c r="AA25" s="144"/>
      <c r="AB25" s="50" t="s">
        <v>15</v>
      </c>
      <c r="AC25" s="50">
        <v>31.5214</v>
      </c>
      <c r="AD25" s="51"/>
      <c r="AG25" s="144"/>
      <c r="AH25" s="50" t="s">
        <v>15</v>
      </c>
      <c r="AI25" s="2">
        <v>32.6678</v>
      </c>
      <c r="AJ25" s="51"/>
      <c r="AM25" s="144"/>
      <c r="AN25" s="50" t="s">
        <v>15</v>
      </c>
      <c r="AO25" s="2">
        <v>42.965499999999999</v>
      </c>
      <c r="AP25" s="51"/>
      <c r="AS25" s="144"/>
      <c r="AT25" s="50" t="s">
        <v>15</v>
      </c>
      <c r="AU25" s="2">
        <v>13.6815</v>
      </c>
      <c r="AV25" s="51"/>
      <c r="AY25" s="144"/>
      <c r="AZ25" s="50" t="s">
        <v>15</v>
      </c>
      <c r="BA25" s="2">
        <v>37.307000000000002</v>
      </c>
      <c r="BB25" s="51"/>
      <c r="BE25" s="144"/>
      <c r="BF25" s="50" t="s">
        <v>15</v>
      </c>
      <c r="BG25" s="2">
        <v>493.11559999999997</v>
      </c>
      <c r="BH25" s="51"/>
      <c r="BK25" s="144"/>
      <c r="BL25" s="2" t="s">
        <v>15</v>
      </c>
      <c r="BM25" s="2">
        <v>33.940199999999997</v>
      </c>
      <c r="BQ25" s="167"/>
      <c r="BR25" s="2" t="s">
        <v>15</v>
      </c>
      <c r="BS25" s="2">
        <v>76.507099999999994</v>
      </c>
      <c r="BW25" s="167"/>
      <c r="BX25" s="2" t="s">
        <v>15</v>
      </c>
      <c r="BY25" s="2">
        <v>54.976900000000001</v>
      </c>
      <c r="CC25" s="167"/>
      <c r="CD25" s="2" t="s">
        <v>15</v>
      </c>
      <c r="CE25" s="2">
        <v>64.358999999999995</v>
      </c>
      <c r="CI25" s="167"/>
      <c r="CJ25" s="2" t="s">
        <v>15</v>
      </c>
      <c r="CK25" s="2">
        <v>49.561700000000002</v>
      </c>
      <c r="CO25" s="167"/>
      <c r="CP25" s="2" t="s">
        <v>15</v>
      </c>
      <c r="CQ25" s="2">
        <v>36.057899999999997</v>
      </c>
      <c r="CR25" s="54"/>
      <c r="CU25" s="167"/>
      <c r="CV25" s="2" t="s">
        <v>15</v>
      </c>
      <c r="CW25" s="2">
        <v>35.961500000000001</v>
      </c>
      <c r="DA25" s="167"/>
      <c r="DB25" s="2" t="s">
        <v>15</v>
      </c>
      <c r="DC25" s="2">
        <v>81.187700000000007</v>
      </c>
      <c r="DG25" s="167"/>
      <c r="DH25" s="2" t="s">
        <v>15</v>
      </c>
      <c r="DI25" s="2">
        <v>29.0808</v>
      </c>
      <c r="DM25" s="167"/>
      <c r="DN25" s="2" t="s">
        <v>15</v>
      </c>
      <c r="DO25" s="2">
        <v>70.846500000000006</v>
      </c>
      <c r="DS25" s="167"/>
      <c r="DT25" s="2" t="s">
        <v>15</v>
      </c>
      <c r="DU25" s="2">
        <v>61.790900000000001</v>
      </c>
      <c r="DY25" s="167"/>
      <c r="DZ25" s="2" t="s">
        <v>15</v>
      </c>
      <c r="EA25" s="2">
        <v>57.502800000000001</v>
      </c>
      <c r="EE25" s="167"/>
      <c r="EF25" s="2" t="s">
        <v>15</v>
      </c>
      <c r="EG25" s="2">
        <v>33.224200000000003</v>
      </c>
      <c r="EK25" s="167"/>
      <c r="EL25" s="2" t="s">
        <v>15</v>
      </c>
      <c r="EM25" s="2">
        <v>29.981400000000001</v>
      </c>
      <c r="EQ25" s="167"/>
      <c r="ER25" s="2" t="s">
        <v>15</v>
      </c>
      <c r="ES25" s="2">
        <v>59.463000000000001</v>
      </c>
      <c r="EW25" s="167"/>
      <c r="EX25" s="2" t="s">
        <v>15</v>
      </c>
      <c r="EY25" s="2">
        <v>49.627600000000001</v>
      </c>
      <c r="FC25" s="167"/>
      <c r="FD25" s="2" t="s">
        <v>15</v>
      </c>
      <c r="FE25" s="2">
        <v>56.377600000000001</v>
      </c>
    </row>
    <row r="26" spans="3:162">
      <c r="C26" s="165"/>
      <c r="D26" s="2" t="s">
        <v>16</v>
      </c>
      <c r="E26" s="2">
        <v>3.2860999999999998</v>
      </c>
      <c r="F26" s="3">
        <f>E26</f>
        <v>3.2860999999999998</v>
      </c>
      <c r="I26" s="144"/>
      <c r="J26" s="2" t="s">
        <v>16</v>
      </c>
      <c r="K26" s="28">
        <v>6.5683999999999996</v>
      </c>
      <c r="L26" s="3">
        <f>K26</f>
        <v>6.5683999999999996</v>
      </c>
      <c r="O26" s="144"/>
      <c r="P26" s="2" t="s">
        <v>16</v>
      </c>
      <c r="Q26" s="28">
        <v>5.2224000000000004</v>
      </c>
      <c r="R26" s="3">
        <f>Q26</f>
        <v>5.2224000000000004</v>
      </c>
      <c r="U26" s="144"/>
      <c r="V26" s="2" t="s">
        <v>16</v>
      </c>
      <c r="W26" s="28">
        <v>4.8007999999999997</v>
      </c>
      <c r="X26" s="3">
        <f>W26</f>
        <v>4.8007999999999997</v>
      </c>
      <c r="AA26" s="144"/>
      <c r="AB26" s="50" t="s">
        <v>16</v>
      </c>
      <c r="AC26" s="52">
        <v>4.6605999999999996</v>
      </c>
      <c r="AD26" s="53">
        <f>AC26</f>
        <v>4.6605999999999996</v>
      </c>
      <c r="AG26" s="144"/>
      <c r="AH26" s="50" t="s">
        <v>16</v>
      </c>
      <c r="AI26" s="49">
        <v>4.2618</v>
      </c>
      <c r="AJ26" s="53">
        <f>AI26</f>
        <v>4.2618</v>
      </c>
      <c r="AM26" s="144"/>
      <c r="AN26" s="50" t="s">
        <v>16</v>
      </c>
      <c r="AO26" s="49">
        <v>1.4314</v>
      </c>
      <c r="AP26" s="53">
        <f>AO26</f>
        <v>1.4314</v>
      </c>
      <c r="AS26" s="144"/>
      <c r="AT26" s="50" t="s">
        <v>16</v>
      </c>
      <c r="AU26" s="49">
        <v>6.2499000000000002</v>
      </c>
      <c r="AV26" s="53">
        <f>AU26</f>
        <v>6.2499000000000002</v>
      </c>
      <c r="AY26" s="144"/>
      <c r="AZ26" s="50" t="s">
        <v>16</v>
      </c>
      <c r="BA26" s="49">
        <v>0.68540000000000001</v>
      </c>
      <c r="BB26" s="53">
        <f>BA26</f>
        <v>0.68540000000000001</v>
      </c>
      <c r="BE26" s="144"/>
      <c r="BF26" s="50" t="s">
        <v>16</v>
      </c>
      <c r="BG26" s="49">
        <v>1.6216999999999999</v>
      </c>
      <c r="BH26" s="53">
        <f>BG26</f>
        <v>1.6216999999999999</v>
      </c>
      <c r="BK26" s="144"/>
      <c r="BL26" s="2" t="s">
        <v>16</v>
      </c>
      <c r="BM26" s="28">
        <v>2.7362000000000002</v>
      </c>
      <c r="BN26" s="3">
        <f>BM26</f>
        <v>2.7362000000000002</v>
      </c>
      <c r="BQ26" s="168"/>
      <c r="BR26" s="2" t="s">
        <v>16</v>
      </c>
      <c r="BS26" s="28">
        <v>2.4205999999999999</v>
      </c>
      <c r="BT26" s="3">
        <f>BS26</f>
        <v>2.4205999999999999</v>
      </c>
      <c r="BW26" s="168"/>
      <c r="BX26" s="2" t="s">
        <v>16</v>
      </c>
      <c r="BY26" s="28">
        <v>1.2197</v>
      </c>
      <c r="BZ26" s="3">
        <f>BY26</f>
        <v>1.2197</v>
      </c>
      <c r="CC26" s="168"/>
      <c r="CD26" s="2" t="s">
        <v>16</v>
      </c>
      <c r="CE26" s="28">
        <v>3.5169000000000001</v>
      </c>
      <c r="CF26" s="3">
        <f>CE26</f>
        <v>3.5169000000000001</v>
      </c>
      <c r="CI26" s="168"/>
      <c r="CJ26" s="2" t="s">
        <v>16</v>
      </c>
      <c r="CK26" s="28">
        <v>4.0552999999999999</v>
      </c>
      <c r="CL26" s="3">
        <f>CK26</f>
        <v>4.0552999999999999</v>
      </c>
      <c r="CO26" s="168"/>
      <c r="CP26" s="2" t="s">
        <v>16</v>
      </c>
      <c r="CQ26" s="49">
        <v>3.6457999999999999</v>
      </c>
      <c r="CR26" s="54">
        <f>CQ26</f>
        <v>3.6457999999999999</v>
      </c>
      <c r="CU26" s="168"/>
      <c r="CV26" s="2" t="s">
        <v>16</v>
      </c>
      <c r="CW26" s="28">
        <v>3.0512999999999999</v>
      </c>
      <c r="CX26" s="3">
        <f>CW26</f>
        <v>3.0512999999999999</v>
      </c>
      <c r="DA26" s="168"/>
      <c r="DB26" s="2" t="s">
        <v>16</v>
      </c>
      <c r="DC26" s="28">
        <v>1.8246</v>
      </c>
      <c r="DD26" s="3">
        <f>DC26</f>
        <v>1.8246</v>
      </c>
      <c r="DG26" s="168"/>
      <c r="DH26" s="2" t="s">
        <v>16</v>
      </c>
      <c r="DI26" s="28">
        <v>3.5893000000000002</v>
      </c>
      <c r="DJ26" s="3">
        <f>DI26</f>
        <v>3.5893000000000002</v>
      </c>
      <c r="DM26" s="168"/>
      <c r="DN26" s="2" t="s">
        <v>16</v>
      </c>
      <c r="DO26" s="28">
        <v>2.1494</v>
      </c>
      <c r="DP26" s="3">
        <f>DO26</f>
        <v>2.1494</v>
      </c>
      <c r="DS26" s="168"/>
      <c r="DT26" s="2" t="s">
        <v>16</v>
      </c>
      <c r="DU26" s="28">
        <v>0.8619</v>
      </c>
      <c r="DV26" s="3">
        <f>DU26</f>
        <v>0.8619</v>
      </c>
      <c r="DY26" s="168"/>
      <c r="DZ26" s="2" t="s">
        <v>16</v>
      </c>
      <c r="EA26" s="28">
        <v>3.9611999999999998</v>
      </c>
      <c r="EB26" s="3">
        <f>EA26</f>
        <v>3.9611999999999998</v>
      </c>
      <c r="EE26" s="168"/>
      <c r="EF26" s="2" t="s">
        <v>16</v>
      </c>
      <c r="EG26" s="28">
        <v>6.2298</v>
      </c>
      <c r="EH26" s="3">
        <f>EG26</f>
        <v>6.2298</v>
      </c>
      <c r="EK26" s="168"/>
      <c r="EL26" s="2" t="s">
        <v>16</v>
      </c>
      <c r="EM26" s="28">
        <v>6.5738000000000003</v>
      </c>
      <c r="EN26" s="3">
        <f>EM26</f>
        <v>6.5738000000000003</v>
      </c>
      <c r="EQ26" s="168"/>
      <c r="ER26" s="2" t="s">
        <v>16</v>
      </c>
      <c r="ES26" s="28">
        <v>3.8997000000000002</v>
      </c>
      <c r="ET26" s="3">
        <f>ES26</f>
        <v>3.8997000000000002</v>
      </c>
      <c r="EW26" s="168"/>
      <c r="EX26" s="2" t="s">
        <v>16</v>
      </c>
      <c r="EY26" s="28">
        <v>4.1409000000000002</v>
      </c>
      <c r="EZ26" s="3">
        <f>EY26</f>
        <v>4.1409000000000002</v>
      </c>
      <c r="FC26" s="168"/>
      <c r="FD26" s="2" t="s">
        <v>16</v>
      </c>
      <c r="FE26" s="28">
        <v>3.9878999999999998</v>
      </c>
      <c r="FF26" s="3">
        <f>FE26</f>
        <v>3.9878999999999998</v>
      </c>
    </row>
    <row r="27" spans="3:162">
      <c r="C27" s="165">
        <v>9</v>
      </c>
      <c r="D27" s="2" t="s">
        <v>14</v>
      </c>
      <c r="E27" s="2">
        <v>204.60659999999999</v>
      </c>
      <c r="I27" s="144">
        <v>9</v>
      </c>
      <c r="J27" s="2" t="s">
        <v>14</v>
      </c>
      <c r="K27" s="2">
        <v>153.06899999999999</v>
      </c>
      <c r="O27" s="144">
        <v>9</v>
      </c>
      <c r="P27" s="2" t="s">
        <v>14</v>
      </c>
      <c r="Q27" s="2">
        <v>224.16650000000001</v>
      </c>
      <c r="U27" s="144">
        <v>9</v>
      </c>
      <c r="V27" s="2" t="s">
        <v>14</v>
      </c>
      <c r="W27" s="2">
        <v>112.4408</v>
      </c>
      <c r="AA27" s="144">
        <v>9</v>
      </c>
      <c r="AB27" s="50" t="s">
        <v>14</v>
      </c>
      <c r="AC27" s="50">
        <v>113.8907</v>
      </c>
      <c r="AD27" s="51"/>
      <c r="AG27" s="144">
        <v>9</v>
      </c>
      <c r="AH27" s="50" t="s">
        <v>14</v>
      </c>
      <c r="AI27" s="2">
        <v>49.837699999999998</v>
      </c>
      <c r="AJ27" s="51"/>
      <c r="AM27" s="144">
        <v>9</v>
      </c>
      <c r="AN27" s="50" t="s">
        <v>14</v>
      </c>
      <c r="AO27" s="2">
        <v>162.2978</v>
      </c>
      <c r="AP27" s="51"/>
      <c r="AS27" s="144">
        <v>9</v>
      </c>
      <c r="AT27" s="50" t="s">
        <v>14</v>
      </c>
      <c r="AU27" s="2">
        <v>166.86709999999999</v>
      </c>
      <c r="AV27" s="51"/>
      <c r="AY27" s="144">
        <v>9</v>
      </c>
      <c r="AZ27" s="50" t="s">
        <v>14</v>
      </c>
      <c r="BA27" s="2">
        <v>78.584699999999998</v>
      </c>
      <c r="BB27" s="51"/>
      <c r="BE27" s="144">
        <v>9</v>
      </c>
      <c r="BF27" s="50" t="s">
        <v>14</v>
      </c>
      <c r="BG27" s="2">
        <v>1310.1496</v>
      </c>
      <c r="BH27" s="51"/>
      <c r="BK27" s="144">
        <v>9</v>
      </c>
      <c r="BL27" s="2" t="s">
        <v>14</v>
      </c>
      <c r="BM27" s="2">
        <v>178.9211</v>
      </c>
      <c r="BQ27" s="166">
        <v>9</v>
      </c>
      <c r="BR27" s="2" t="s">
        <v>14</v>
      </c>
      <c r="BS27" s="2">
        <v>185.19200000000001</v>
      </c>
      <c r="BW27" s="166">
        <v>9</v>
      </c>
      <c r="BX27" s="2" t="s">
        <v>14</v>
      </c>
      <c r="BY27" s="2">
        <v>49.018900000000002</v>
      </c>
      <c r="CC27" s="166">
        <v>9</v>
      </c>
      <c r="CD27" s="2" t="s">
        <v>14</v>
      </c>
      <c r="CE27" s="2">
        <v>158.3879</v>
      </c>
      <c r="CI27" s="166">
        <v>9</v>
      </c>
      <c r="CJ27" s="2" t="s">
        <v>14</v>
      </c>
      <c r="CK27" s="2">
        <v>164.5728</v>
      </c>
      <c r="CO27" s="166">
        <v>9</v>
      </c>
      <c r="CP27" s="2" t="s">
        <v>14</v>
      </c>
      <c r="CQ27" s="2">
        <v>58.575099999999999</v>
      </c>
      <c r="CR27" s="54"/>
      <c r="CU27" s="166">
        <v>9</v>
      </c>
      <c r="CV27" s="2" t="s">
        <v>14</v>
      </c>
      <c r="CW27" s="2">
        <v>119.13379999999999</v>
      </c>
      <c r="DA27" s="166">
        <v>9</v>
      </c>
      <c r="DB27" s="2" t="s">
        <v>14</v>
      </c>
      <c r="DC27" s="2">
        <v>245.50069999999999</v>
      </c>
      <c r="DG27" s="166">
        <v>9</v>
      </c>
      <c r="DH27" s="2" t="s">
        <v>14</v>
      </c>
      <c r="DI27" s="2">
        <v>140.22929999999999</v>
      </c>
      <c r="DM27" s="166">
        <v>9</v>
      </c>
      <c r="DN27" s="2" t="s">
        <v>14</v>
      </c>
      <c r="DO27" s="2">
        <v>144.24700000000001</v>
      </c>
      <c r="DS27" s="166">
        <v>9</v>
      </c>
      <c r="DT27" s="2" t="s">
        <v>14</v>
      </c>
      <c r="DU27" s="2">
        <v>169.30959999999999</v>
      </c>
      <c r="DY27" s="166">
        <v>9</v>
      </c>
      <c r="DZ27" s="2" t="s">
        <v>14</v>
      </c>
      <c r="EA27" s="2">
        <v>159.2302</v>
      </c>
      <c r="EE27" s="166">
        <v>9</v>
      </c>
      <c r="EF27" s="2" t="s">
        <v>14</v>
      </c>
      <c r="EG27" s="2">
        <v>181.6636</v>
      </c>
      <c r="EK27" s="166">
        <v>9</v>
      </c>
      <c r="EL27" s="2" t="s">
        <v>14</v>
      </c>
      <c r="EM27" s="2">
        <v>101.8073</v>
      </c>
      <c r="EQ27" s="166">
        <v>9</v>
      </c>
      <c r="ER27" s="2" t="s">
        <v>14</v>
      </c>
      <c r="ES27" s="2">
        <v>254.8116</v>
      </c>
      <c r="EW27" s="166">
        <v>9</v>
      </c>
      <c r="EX27" s="2" t="s">
        <v>14</v>
      </c>
      <c r="EY27" s="2">
        <v>209.1061</v>
      </c>
      <c r="FC27" s="166">
        <v>9</v>
      </c>
      <c r="FD27" s="2" t="s">
        <v>14</v>
      </c>
      <c r="FE27" s="2">
        <v>244.90360000000001</v>
      </c>
    </row>
    <row r="28" spans="3:162">
      <c r="C28" s="165"/>
      <c r="D28" s="2" t="s">
        <v>15</v>
      </c>
      <c r="E28" s="2">
        <v>50.909599999999998</v>
      </c>
      <c r="I28" s="144"/>
      <c r="J28" s="2" t="s">
        <v>15</v>
      </c>
      <c r="K28" s="2">
        <v>27.2212</v>
      </c>
      <c r="O28" s="144"/>
      <c r="P28" s="2" t="s">
        <v>15</v>
      </c>
      <c r="Q28" s="2">
        <v>77.677400000000006</v>
      </c>
      <c r="U28" s="144"/>
      <c r="V28" s="2" t="s">
        <v>15</v>
      </c>
      <c r="W28" s="2">
        <v>31.653700000000001</v>
      </c>
      <c r="AA28" s="144"/>
      <c r="AB28" s="50" t="s">
        <v>15</v>
      </c>
      <c r="AC28" s="50">
        <v>30.201699999999999</v>
      </c>
      <c r="AD28" s="51"/>
      <c r="AG28" s="144"/>
      <c r="AH28" s="50" t="s">
        <v>15</v>
      </c>
      <c r="AI28" s="2">
        <v>12.8835</v>
      </c>
      <c r="AJ28" s="51"/>
      <c r="AM28" s="144"/>
      <c r="AN28" s="50" t="s">
        <v>15</v>
      </c>
      <c r="AO28" s="2">
        <v>26.7959</v>
      </c>
      <c r="AP28" s="51"/>
      <c r="AS28" s="144"/>
      <c r="AT28" s="50" t="s">
        <v>15</v>
      </c>
      <c r="AU28" s="2">
        <v>40.204099999999997</v>
      </c>
      <c r="AV28" s="51"/>
      <c r="AY28" s="144"/>
      <c r="AZ28" s="50" t="s">
        <v>15</v>
      </c>
      <c r="BA28" s="2">
        <v>18.192699999999999</v>
      </c>
      <c r="BB28" s="51"/>
      <c r="BE28" s="144"/>
      <c r="BF28" s="50" t="s">
        <v>15</v>
      </c>
      <c r="BG28" s="2">
        <v>415.08390000000003</v>
      </c>
      <c r="BH28" s="51"/>
      <c r="BK28" s="144"/>
      <c r="BL28" s="2" t="s">
        <v>15</v>
      </c>
      <c r="BM28" s="2">
        <v>52.3718</v>
      </c>
      <c r="BQ28" s="167"/>
      <c r="BR28" s="2" t="s">
        <v>15</v>
      </c>
      <c r="BS28" s="2">
        <v>76.507099999999994</v>
      </c>
      <c r="BW28" s="167"/>
      <c r="BX28" s="2" t="s">
        <v>15</v>
      </c>
      <c r="BY28" s="2">
        <v>44.388100000000001</v>
      </c>
      <c r="CC28" s="167"/>
      <c r="CD28" s="2" t="s">
        <v>15</v>
      </c>
      <c r="CE28" s="2">
        <v>48.6312</v>
      </c>
      <c r="CI28" s="167"/>
      <c r="CJ28" s="2" t="s">
        <v>15</v>
      </c>
      <c r="CK28" s="2">
        <v>34.8307</v>
      </c>
      <c r="CO28" s="167"/>
      <c r="CP28" s="2" t="s">
        <v>15</v>
      </c>
      <c r="CQ28" s="2">
        <v>16.174600000000002</v>
      </c>
      <c r="CR28" s="54"/>
      <c r="CU28" s="167"/>
      <c r="CV28" s="2" t="s">
        <v>15</v>
      </c>
      <c r="CW28" s="2">
        <v>40.386499999999998</v>
      </c>
      <c r="DA28" s="167"/>
      <c r="DB28" s="2" t="s">
        <v>15</v>
      </c>
      <c r="DC28" s="2">
        <v>81.883600000000001</v>
      </c>
      <c r="DG28" s="167"/>
      <c r="DH28" s="2" t="s">
        <v>15</v>
      </c>
      <c r="DI28" s="2">
        <v>39.053199999999997</v>
      </c>
      <c r="DM28" s="167"/>
      <c r="DN28" s="2" t="s">
        <v>15</v>
      </c>
      <c r="DO28" s="2">
        <v>53.877800000000001</v>
      </c>
      <c r="DS28" s="167"/>
      <c r="DT28" s="2" t="s">
        <v>15</v>
      </c>
      <c r="DU28" s="2">
        <v>32.961599999999997</v>
      </c>
      <c r="DY28" s="167"/>
      <c r="DZ28" s="2" t="s">
        <v>15</v>
      </c>
      <c r="EA28" s="2">
        <v>44.624400000000001</v>
      </c>
      <c r="EE28" s="167"/>
      <c r="EF28" s="2" t="s">
        <v>15</v>
      </c>
      <c r="EG28" s="2">
        <v>33.746299999999998</v>
      </c>
      <c r="EK28" s="167"/>
      <c r="EL28" s="2" t="s">
        <v>15</v>
      </c>
      <c r="EM28" s="2">
        <v>14.6731</v>
      </c>
      <c r="EQ28" s="167"/>
      <c r="ER28" s="2" t="s">
        <v>15</v>
      </c>
      <c r="ES28" s="2">
        <v>66.371899999999997</v>
      </c>
      <c r="EW28" s="167"/>
      <c r="EX28" s="2" t="s">
        <v>15</v>
      </c>
      <c r="EY28" s="2">
        <v>58.344999999999999</v>
      </c>
      <c r="FC28" s="167"/>
      <c r="FD28" s="2" t="s">
        <v>15</v>
      </c>
      <c r="FE28" s="2">
        <v>78.041300000000007</v>
      </c>
    </row>
    <row r="29" spans="3:162">
      <c r="C29" s="165"/>
      <c r="D29" s="2" t="s">
        <v>16</v>
      </c>
      <c r="E29" s="2">
        <v>4.0190000000000001</v>
      </c>
      <c r="F29" s="3">
        <f>E29</f>
        <v>4.0190000000000001</v>
      </c>
      <c r="I29" s="144"/>
      <c r="J29" s="2" t="s">
        <v>16</v>
      </c>
      <c r="K29" s="28">
        <v>5.6231999999999998</v>
      </c>
      <c r="L29" s="3">
        <f>K29</f>
        <v>5.6231999999999998</v>
      </c>
      <c r="O29" s="144"/>
      <c r="P29" s="2" t="s">
        <v>16</v>
      </c>
      <c r="Q29" s="28">
        <v>2.8858999999999999</v>
      </c>
      <c r="R29" s="3">
        <f>Q29</f>
        <v>2.8858999999999999</v>
      </c>
      <c r="U29" s="144"/>
      <c r="V29" s="2" t="s">
        <v>16</v>
      </c>
      <c r="W29" s="28">
        <v>3.5522</v>
      </c>
      <c r="X29" s="3">
        <f>W29</f>
        <v>3.5522</v>
      </c>
      <c r="AA29" s="144"/>
      <c r="AB29" s="50" t="s">
        <v>16</v>
      </c>
      <c r="AC29" s="52">
        <v>3.7709999999999999</v>
      </c>
      <c r="AD29" s="53">
        <f>AC29</f>
        <v>3.7709999999999999</v>
      </c>
      <c r="AG29" s="144"/>
      <c r="AH29" s="50" t="s">
        <v>16</v>
      </c>
      <c r="AI29" s="49">
        <v>3.8683000000000001</v>
      </c>
      <c r="AJ29" s="53">
        <f>AI29</f>
        <v>3.8683000000000001</v>
      </c>
      <c r="AM29" s="144"/>
      <c r="AN29" s="50" t="s">
        <v>16</v>
      </c>
      <c r="AO29" s="49">
        <v>6.0568</v>
      </c>
      <c r="AP29" s="53">
        <f>AO29</f>
        <v>6.0568</v>
      </c>
      <c r="AS29" s="144"/>
      <c r="AT29" s="50" t="s">
        <v>16</v>
      </c>
      <c r="AU29" s="49">
        <v>4.1505000000000001</v>
      </c>
      <c r="AV29" s="53">
        <f>AU29</f>
        <v>4.1505000000000001</v>
      </c>
      <c r="AY29" s="144"/>
      <c r="AZ29" s="50" t="s">
        <v>16</v>
      </c>
      <c r="BA29" s="49">
        <v>4.3196000000000003</v>
      </c>
      <c r="BB29" s="53">
        <f>BA29</f>
        <v>4.3196000000000003</v>
      </c>
      <c r="BE29" s="144"/>
      <c r="BF29" s="50" t="s">
        <v>16</v>
      </c>
      <c r="BG29" s="49">
        <v>3.1562999999999999</v>
      </c>
      <c r="BH29" s="53">
        <f>BG29</f>
        <v>3.1562999999999999</v>
      </c>
      <c r="BK29" s="144"/>
      <c r="BL29" s="2" t="s">
        <v>16</v>
      </c>
      <c r="BM29" s="28">
        <v>3.4163999999999999</v>
      </c>
      <c r="BN29" s="3">
        <f>BM29</f>
        <v>3.4163999999999999</v>
      </c>
      <c r="BQ29" s="168"/>
      <c r="BR29" s="2" t="s">
        <v>16</v>
      </c>
      <c r="BS29" s="28">
        <v>2.4205999999999999</v>
      </c>
      <c r="BT29" s="3">
        <f>BS29</f>
        <v>2.4205999999999999</v>
      </c>
      <c r="BW29" s="168"/>
      <c r="BX29" s="2" t="s">
        <v>16</v>
      </c>
      <c r="BY29" s="28">
        <v>1.1043000000000001</v>
      </c>
      <c r="BZ29" s="3">
        <f>BY29</f>
        <v>1.1043000000000001</v>
      </c>
      <c r="CC29" s="168"/>
      <c r="CD29" s="2" t="s">
        <v>16</v>
      </c>
      <c r="CE29" s="28">
        <v>3.2568999999999999</v>
      </c>
      <c r="CF29" s="3">
        <f>CE29</f>
        <v>3.2568999999999999</v>
      </c>
      <c r="CI29" s="168"/>
      <c r="CJ29" s="2" t="s">
        <v>16</v>
      </c>
      <c r="CK29" s="28">
        <v>4.7248999999999999</v>
      </c>
      <c r="CL29" s="3">
        <f>CK29</f>
        <v>4.7248999999999999</v>
      </c>
      <c r="CO29" s="168"/>
      <c r="CP29" s="2" t="s">
        <v>16</v>
      </c>
      <c r="CQ29" s="49">
        <v>3.6214</v>
      </c>
      <c r="CR29" s="54">
        <f>CQ29</f>
        <v>3.6214</v>
      </c>
      <c r="CU29" s="168"/>
      <c r="CV29" s="2" t="s">
        <v>16</v>
      </c>
      <c r="CW29" s="28">
        <v>2.9498000000000002</v>
      </c>
      <c r="CX29" s="3">
        <f>CW29</f>
        <v>2.9498000000000002</v>
      </c>
      <c r="DA29" s="168"/>
      <c r="DB29" s="2" t="s">
        <v>16</v>
      </c>
      <c r="DC29" s="28">
        <v>2.9982000000000002</v>
      </c>
      <c r="DD29" s="3">
        <f>DC29</f>
        <v>2.9982000000000002</v>
      </c>
      <c r="DG29" s="168"/>
      <c r="DH29" s="2" t="s">
        <v>16</v>
      </c>
      <c r="DI29" s="28">
        <v>3.5907</v>
      </c>
      <c r="DJ29" s="3">
        <f>DI29</f>
        <v>3.5907</v>
      </c>
      <c r="DM29" s="168"/>
      <c r="DN29" s="2" t="s">
        <v>16</v>
      </c>
      <c r="DO29" s="28">
        <v>2.6772999999999998</v>
      </c>
      <c r="DP29" s="3">
        <f>DO29</f>
        <v>2.6772999999999998</v>
      </c>
      <c r="DS29" s="168"/>
      <c r="DT29" s="2" t="s">
        <v>16</v>
      </c>
      <c r="DU29" s="28">
        <v>5.1365999999999996</v>
      </c>
      <c r="DV29" s="3">
        <f>DU29</f>
        <v>5.1365999999999996</v>
      </c>
      <c r="DY29" s="168"/>
      <c r="DZ29" s="2" t="s">
        <v>16</v>
      </c>
      <c r="EA29" s="28">
        <v>3.5682</v>
      </c>
      <c r="EB29" s="3">
        <f>EA29</f>
        <v>3.5682</v>
      </c>
      <c r="EE29" s="168"/>
      <c r="EF29" s="2" t="s">
        <v>16</v>
      </c>
      <c r="EG29" s="28">
        <v>5.3832000000000004</v>
      </c>
      <c r="EH29" s="3">
        <f>EG29</f>
        <v>5.3832000000000004</v>
      </c>
      <c r="EK29" s="168"/>
      <c r="EL29" s="2" t="s">
        <v>16</v>
      </c>
      <c r="EM29" s="28">
        <v>6.9383999999999997</v>
      </c>
      <c r="EN29" s="3">
        <f>EM29</f>
        <v>6.9383999999999997</v>
      </c>
      <c r="EQ29" s="168"/>
      <c r="ER29" s="2" t="s">
        <v>16</v>
      </c>
      <c r="ES29" s="28">
        <v>3.8391000000000002</v>
      </c>
      <c r="ET29" s="3">
        <f>ES29</f>
        <v>3.8391000000000002</v>
      </c>
      <c r="EW29" s="168"/>
      <c r="EX29" s="2" t="s">
        <v>16</v>
      </c>
      <c r="EY29" s="28">
        <v>3.5840000000000001</v>
      </c>
      <c r="EZ29" s="3">
        <f>EY29</f>
        <v>3.5840000000000001</v>
      </c>
      <c r="FC29" s="168"/>
      <c r="FD29" s="2" t="s">
        <v>16</v>
      </c>
      <c r="FE29" s="28">
        <v>3.1381000000000001</v>
      </c>
      <c r="FF29" s="3">
        <f>FE29</f>
        <v>3.1381000000000001</v>
      </c>
    </row>
    <row r="30" spans="3:162">
      <c r="C30" s="165">
        <v>10</v>
      </c>
      <c r="D30" s="2" t="s">
        <v>14</v>
      </c>
      <c r="E30" s="2">
        <v>204.60659999999999</v>
      </c>
      <c r="I30" s="144">
        <v>10</v>
      </c>
      <c r="J30" s="2" t="s">
        <v>14</v>
      </c>
      <c r="K30" s="2">
        <v>139.32929999999999</v>
      </c>
      <c r="O30" s="144">
        <v>10</v>
      </c>
      <c r="P30" s="2" t="s">
        <v>14</v>
      </c>
      <c r="Q30" s="2">
        <v>125.4598</v>
      </c>
      <c r="U30" s="144">
        <v>10</v>
      </c>
      <c r="V30" s="2" t="s">
        <v>14</v>
      </c>
      <c r="W30" s="2">
        <v>181.22210000000001</v>
      </c>
      <c r="AA30" s="144">
        <v>10</v>
      </c>
      <c r="AB30" s="50" t="s">
        <v>14</v>
      </c>
      <c r="AC30" s="50">
        <v>96.409700000000001</v>
      </c>
      <c r="AD30" s="51"/>
      <c r="AG30" s="144">
        <v>10</v>
      </c>
      <c r="AH30" s="50" t="s">
        <v>14</v>
      </c>
      <c r="AI30" s="2">
        <v>108.49760000000001</v>
      </c>
      <c r="AJ30" s="51"/>
      <c r="AM30" s="144">
        <v>10</v>
      </c>
      <c r="AN30" s="50" t="s">
        <v>14</v>
      </c>
      <c r="AO30" s="2">
        <v>118.25830000000001</v>
      </c>
      <c r="AP30" s="51"/>
      <c r="AS30" s="144">
        <v>10</v>
      </c>
      <c r="AT30" s="50" t="s">
        <v>14</v>
      </c>
      <c r="AU30" s="2">
        <v>158.6961</v>
      </c>
      <c r="AV30" s="51"/>
      <c r="AY30" s="144">
        <v>10</v>
      </c>
      <c r="AZ30" s="50" t="s">
        <v>14</v>
      </c>
      <c r="BA30" s="2">
        <v>246.8288</v>
      </c>
      <c r="BB30" s="51"/>
      <c r="BE30" s="144">
        <v>10</v>
      </c>
      <c r="BF30" s="50" t="s">
        <v>14</v>
      </c>
      <c r="BG30" s="2">
        <v>217.03229999999999</v>
      </c>
      <c r="BH30" s="51"/>
      <c r="BK30" s="144">
        <v>10</v>
      </c>
      <c r="BL30" s="2" t="s">
        <v>14</v>
      </c>
      <c r="BM30" s="2">
        <v>137.4889</v>
      </c>
      <c r="BQ30" s="166">
        <v>10</v>
      </c>
      <c r="BR30" s="2" t="s">
        <v>14</v>
      </c>
      <c r="BS30" s="2">
        <v>111.47920000000001</v>
      </c>
      <c r="BW30" s="166">
        <v>10</v>
      </c>
      <c r="BX30" s="2" t="s">
        <v>14</v>
      </c>
      <c r="BY30" s="2">
        <v>125.4572</v>
      </c>
      <c r="CC30" s="166">
        <v>10</v>
      </c>
      <c r="CD30" s="2" t="s">
        <v>14</v>
      </c>
      <c r="CE30" s="2">
        <v>163.238</v>
      </c>
      <c r="CI30" s="166">
        <v>10</v>
      </c>
      <c r="CJ30" s="2" t="s">
        <v>14</v>
      </c>
      <c r="CK30" s="2">
        <v>150.81819999999999</v>
      </c>
      <c r="CO30" s="166">
        <v>10</v>
      </c>
      <c r="CP30" s="2" t="s">
        <v>14</v>
      </c>
      <c r="CQ30" s="2">
        <v>145.255</v>
      </c>
      <c r="CR30" s="54"/>
      <c r="CU30" s="166">
        <v>10</v>
      </c>
      <c r="CV30" s="2" t="s">
        <v>14</v>
      </c>
      <c r="CW30" s="2">
        <v>178.76499999999999</v>
      </c>
      <c r="DA30" s="166">
        <v>10</v>
      </c>
      <c r="DB30" s="2" t="s">
        <v>14</v>
      </c>
      <c r="DC30" s="2">
        <v>237.28229999999999</v>
      </c>
      <c r="DG30" s="166">
        <v>10</v>
      </c>
      <c r="DH30" s="2" t="s">
        <v>14</v>
      </c>
      <c r="DI30" s="2">
        <v>103.5</v>
      </c>
      <c r="DM30" s="166">
        <v>10</v>
      </c>
      <c r="DN30" s="2" t="s">
        <v>14</v>
      </c>
      <c r="DO30" s="2">
        <v>128.9744</v>
      </c>
      <c r="DS30" s="166">
        <v>10</v>
      </c>
      <c r="DT30" s="2" t="s">
        <v>14</v>
      </c>
      <c r="DU30" s="2">
        <v>144.9753</v>
      </c>
      <c r="DY30" s="166">
        <v>10</v>
      </c>
      <c r="DZ30" s="2" t="s">
        <v>14</v>
      </c>
      <c r="EA30" s="2">
        <v>135.27000000000001</v>
      </c>
      <c r="EE30" s="166">
        <v>10</v>
      </c>
      <c r="EF30" s="2" t="s">
        <v>14</v>
      </c>
      <c r="EG30" s="2">
        <v>200.18430000000001</v>
      </c>
      <c r="EK30" s="166">
        <v>10</v>
      </c>
      <c r="EL30" s="2" t="s">
        <v>14</v>
      </c>
      <c r="EM30" s="2">
        <v>213.33260000000001</v>
      </c>
      <c r="EQ30" s="166">
        <v>10</v>
      </c>
      <c r="ER30" s="2" t="s">
        <v>14</v>
      </c>
      <c r="ES30" s="2">
        <v>203.7627</v>
      </c>
      <c r="EW30" s="166">
        <v>10</v>
      </c>
      <c r="EX30" s="2" t="s">
        <v>14</v>
      </c>
      <c r="EY30" s="2">
        <v>243.38759999999999</v>
      </c>
      <c r="FC30" s="166">
        <v>10</v>
      </c>
      <c r="FD30" s="2" t="s">
        <v>14</v>
      </c>
      <c r="FE30" s="2">
        <v>244.90360000000001</v>
      </c>
    </row>
    <row r="31" spans="3:162">
      <c r="C31" s="165"/>
      <c r="D31" s="2" t="s">
        <v>15</v>
      </c>
      <c r="E31" s="2">
        <v>50.909599999999998</v>
      </c>
      <c r="I31" s="144"/>
      <c r="J31" s="2" t="s">
        <v>15</v>
      </c>
      <c r="K31" s="2">
        <v>21.905200000000001</v>
      </c>
      <c r="O31" s="144"/>
      <c r="P31" s="2" t="s">
        <v>15</v>
      </c>
      <c r="Q31" s="2">
        <v>17.299900000000001</v>
      </c>
      <c r="U31" s="144"/>
      <c r="V31" s="2" t="s">
        <v>15</v>
      </c>
      <c r="W31" s="2">
        <v>61.266199999999998</v>
      </c>
      <c r="AA31" s="144"/>
      <c r="AB31" s="50" t="s">
        <v>15</v>
      </c>
      <c r="AC31" s="50">
        <v>29.269500000000001</v>
      </c>
      <c r="AD31" s="51"/>
      <c r="AG31" s="144"/>
      <c r="AH31" s="50" t="s">
        <v>15</v>
      </c>
      <c r="AI31" s="2">
        <v>18.786899999999999</v>
      </c>
      <c r="AJ31" s="51"/>
      <c r="AM31" s="144"/>
      <c r="AN31" s="50" t="s">
        <v>15</v>
      </c>
      <c r="AO31" s="2">
        <v>15.0182</v>
      </c>
      <c r="AP31" s="51"/>
      <c r="AS31" s="144"/>
      <c r="AT31" s="50" t="s">
        <v>15</v>
      </c>
      <c r="AU31" s="2">
        <v>46.921199999999999</v>
      </c>
      <c r="AV31" s="51"/>
      <c r="AY31" s="144"/>
      <c r="AZ31" s="50" t="s">
        <v>15</v>
      </c>
      <c r="BA31" s="2">
        <v>44.400100000000002</v>
      </c>
      <c r="BB31" s="51"/>
      <c r="BE31" s="144"/>
      <c r="BF31" s="50" t="s">
        <v>15</v>
      </c>
      <c r="BG31" s="2">
        <v>257.53969999999998</v>
      </c>
      <c r="BH31" s="51"/>
      <c r="BK31" s="144"/>
      <c r="BL31" s="2" t="s">
        <v>15</v>
      </c>
      <c r="BM31" s="2">
        <v>57.972299999999997</v>
      </c>
      <c r="BQ31" s="167"/>
      <c r="BR31" s="2" t="s">
        <v>15</v>
      </c>
      <c r="BS31" s="2">
        <v>30.434000000000001</v>
      </c>
      <c r="BW31" s="167"/>
      <c r="BX31" s="2" t="s">
        <v>15</v>
      </c>
      <c r="BY31" s="2">
        <v>36.682299999999998</v>
      </c>
      <c r="CC31" s="167"/>
      <c r="CD31" s="2" t="s">
        <v>15</v>
      </c>
      <c r="CE31" s="2">
        <v>47.712299999999999</v>
      </c>
      <c r="CI31" s="167"/>
      <c r="CJ31" s="2" t="s">
        <v>15</v>
      </c>
      <c r="CK31" s="2">
        <v>33.297499999999999</v>
      </c>
      <c r="CO31" s="167"/>
      <c r="CP31" s="2" t="s">
        <v>15</v>
      </c>
      <c r="CQ31" s="2">
        <v>38.295099999999998</v>
      </c>
      <c r="CR31" s="54"/>
      <c r="CU31" s="167"/>
      <c r="CV31" s="2" t="s">
        <v>15</v>
      </c>
      <c r="CW31" s="2">
        <v>53.738399999999999</v>
      </c>
      <c r="DA31" s="167"/>
      <c r="DB31" s="2" t="s">
        <v>15</v>
      </c>
      <c r="DC31" s="2">
        <v>87.471400000000003</v>
      </c>
      <c r="DG31" s="167"/>
      <c r="DH31" s="2" t="s">
        <v>15</v>
      </c>
      <c r="DI31" s="2">
        <v>33.271999999999998</v>
      </c>
      <c r="DM31" s="167"/>
      <c r="DN31" s="2" t="s">
        <v>15</v>
      </c>
      <c r="DO31" s="2">
        <v>42.003</v>
      </c>
      <c r="DS31" s="167"/>
      <c r="DT31" s="2" t="s">
        <v>15</v>
      </c>
      <c r="DU31" s="2">
        <v>30.145</v>
      </c>
      <c r="DY31" s="167"/>
      <c r="DZ31" s="2" t="s">
        <v>15</v>
      </c>
      <c r="EA31" s="2">
        <v>47.5045</v>
      </c>
      <c r="EE31" s="167"/>
      <c r="EF31" s="2" t="s">
        <v>15</v>
      </c>
      <c r="EG31" s="2">
        <v>26.974699999999999</v>
      </c>
      <c r="EK31" s="167"/>
      <c r="EL31" s="2" t="s">
        <v>15</v>
      </c>
      <c r="EM31" s="2">
        <v>71.900899999999993</v>
      </c>
      <c r="EQ31" s="167"/>
      <c r="ER31" s="2" t="s">
        <v>15</v>
      </c>
      <c r="ES31" s="2">
        <v>33.856499999999997</v>
      </c>
      <c r="EW31" s="167"/>
      <c r="EX31" s="2" t="s">
        <v>15</v>
      </c>
      <c r="EY31" s="2">
        <v>58.6584</v>
      </c>
      <c r="FC31" s="167"/>
      <c r="FD31" s="2" t="s">
        <v>15</v>
      </c>
      <c r="FE31" s="2">
        <v>78.041300000000007</v>
      </c>
    </row>
    <row r="32" spans="3:162">
      <c r="C32" s="165"/>
      <c r="D32" s="2" t="s">
        <v>16</v>
      </c>
      <c r="E32" s="2">
        <v>4.0190000000000001</v>
      </c>
      <c r="F32" s="3">
        <f>E32</f>
        <v>4.0190000000000001</v>
      </c>
      <c r="I32" s="144"/>
      <c r="J32" s="2" t="s">
        <v>16</v>
      </c>
      <c r="K32" s="28">
        <v>6.3605999999999998</v>
      </c>
      <c r="L32" s="3">
        <f>K32</f>
        <v>6.3605999999999998</v>
      </c>
      <c r="O32" s="144"/>
      <c r="P32" s="2" t="s">
        <v>16</v>
      </c>
      <c r="Q32" s="28">
        <v>7.2519999999999998</v>
      </c>
      <c r="R32" s="3">
        <f>Q32</f>
        <v>7.2519999999999998</v>
      </c>
      <c r="U32" s="144"/>
      <c r="V32" s="2" t="s">
        <v>16</v>
      </c>
      <c r="W32" s="28">
        <v>2.9579</v>
      </c>
      <c r="X32" s="3">
        <f>W32</f>
        <v>2.9579</v>
      </c>
      <c r="AA32" s="144"/>
      <c r="AB32" s="50" t="s">
        <v>16</v>
      </c>
      <c r="AC32" s="52">
        <v>3.2938999999999998</v>
      </c>
      <c r="AD32" s="53">
        <f>AC32</f>
        <v>3.2938999999999998</v>
      </c>
      <c r="AG32" s="144"/>
      <c r="AH32" s="50" t="s">
        <v>16</v>
      </c>
      <c r="AI32" s="49">
        <v>5.7751999999999999</v>
      </c>
      <c r="AJ32" s="53">
        <f>AI32</f>
        <v>5.7751999999999999</v>
      </c>
      <c r="AM32" s="144"/>
      <c r="AN32" s="50" t="s">
        <v>16</v>
      </c>
      <c r="AO32" s="49">
        <v>7.8742999999999999</v>
      </c>
      <c r="AP32" s="53">
        <f>AO32</f>
        <v>7.8742999999999999</v>
      </c>
      <c r="AS32" s="144"/>
      <c r="AT32" s="50" t="s">
        <v>16</v>
      </c>
      <c r="AU32" s="49">
        <v>3.3822000000000001</v>
      </c>
      <c r="AV32" s="53">
        <f>AU32</f>
        <v>3.3822000000000001</v>
      </c>
      <c r="AY32" s="144"/>
      <c r="AZ32" s="50" t="s">
        <v>16</v>
      </c>
      <c r="BA32" s="49">
        <v>5.5591999999999997</v>
      </c>
      <c r="BB32" s="53">
        <f>BA32</f>
        <v>5.5591999999999997</v>
      </c>
      <c r="BE32" s="144"/>
      <c r="BF32" s="50" t="s">
        <v>16</v>
      </c>
      <c r="BG32" s="49">
        <v>0.8427</v>
      </c>
      <c r="BH32" s="53">
        <f>BG32</f>
        <v>0.8427</v>
      </c>
      <c r="BK32" s="144"/>
      <c r="BL32" s="2" t="s">
        <v>16</v>
      </c>
      <c r="BM32" s="28">
        <v>2.3715999999999999</v>
      </c>
      <c r="BN32" s="3">
        <f>BM32</f>
        <v>2.3715999999999999</v>
      </c>
      <c r="BQ32" s="168"/>
      <c r="BR32" s="2" t="s">
        <v>16</v>
      </c>
      <c r="BS32" s="28">
        <v>3.6629999999999998</v>
      </c>
      <c r="BT32" s="3">
        <f>BS32</f>
        <v>3.6629999999999998</v>
      </c>
      <c r="BW32" s="168"/>
      <c r="BX32" s="2" t="s">
        <v>16</v>
      </c>
      <c r="BY32" s="28">
        <v>3.4201000000000001</v>
      </c>
      <c r="BZ32" s="3">
        <f>BY32</f>
        <v>3.4201000000000001</v>
      </c>
      <c r="CC32" s="168"/>
      <c r="CD32" s="2" t="s">
        <v>16</v>
      </c>
      <c r="CE32" s="28">
        <v>3.4213</v>
      </c>
      <c r="CF32" s="3">
        <f>CE32</f>
        <v>3.4213</v>
      </c>
      <c r="CI32" s="168"/>
      <c r="CJ32" s="2" t="s">
        <v>16</v>
      </c>
      <c r="CK32" s="28">
        <v>4.5293999999999999</v>
      </c>
      <c r="CL32" s="3">
        <f>CK32</f>
        <v>4.5293999999999999</v>
      </c>
      <c r="CO32" s="168"/>
      <c r="CP32" s="2" t="s">
        <v>16</v>
      </c>
      <c r="CQ32" s="49">
        <v>3.7930000000000001</v>
      </c>
      <c r="CR32" s="54">
        <f>CQ32</f>
        <v>3.7930000000000001</v>
      </c>
      <c r="CU32" s="168"/>
      <c r="CV32" s="2" t="s">
        <v>16</v>
      </c>
      <c r="CW32" s="28">
        <v>3.3266</v>
      </c>
      <c r="CX32" s="3">
        <f>CW32</f>
        <v>3.3266</v>
      </c>
      <c r="DA32" s="168"/>
      <c r="DB32" s="2" t="s">
        <v>16</v>
      </c>
      <c r="DC32" s="28">
        <v>2.7126999999999999</v>
      </c>
      <c r="DD32" s="3">
        <f>DC32</f>
        <v>2.7126999999999999</v>
      </c>
      <c r="DG32" s="168"/>
      <c r="DH32" s="2" t="s">
        <v>16</v>
      </c>
      <c r="DI32" s="28">
        <v>3.1107</v>
      </c>
      <c r="DJ32" s="3">
        <f>DI32</f>
        <v>3.1107</v>
      </c>
      <c r="DM32" s="168"/>
      <c r="DN32" s="2" t="s">
        <v>16</v>
      </c>
      <c r="DO32" s="28">
        <v>3.0706000000000002</v>
      </c>
      <c r="DP32" s="3">
        <f>DO32</f>
        <v>3.0706000000000002</v>
      </c>
      <c r="DS32" s="168"/>
      <c r="DT32" s="2" t="s">
        <v>16</v>
      </c>
      <c r="DU32" s="28">
        <v>4.8093000000000004</v>
      </c>
      <c r="DV32" s="3">
        <f>DU32</f>
        <v>4.8093000000000004</v>
      </c>
      <c r="DY32" s="168"/>
      <c r="DZ32" s="2" t="s">
        <v>16</v>
      </c>
      <c r="EA32" s="28">
        <v>2.8475000000000001</v>
      </c>
      <c r="EB32" s="3">
        <f>EA32</f>
        <v>2.8475000000000001</v>
      </c>
      <c r="EE32" s="168"/>
      <c r="EF32" s="2" t="s">
        <v>16</v>
      </c>
      <c r="EG32" s="28">
        <v>7.4211999999999998</v>
      </c>
      <c r="EH32" s="3">
        <f>EG32</f>
        <v>7.4211999999999998</v>
      </c>
      <c r="EK32" s="168"/>
      <c r="EL32" s="2" t="s">
        <v>16</v>
      </c>
      <c r="EM32" s="28">
        <v>2.9670000000000001</v>
      </c>
      <c r="EN32" s="3">
        <f>EM32</f>
        <v>2.9670000000000001</v>
      </c>
      <c r="EQ32" s="168"/>
      <c r="ER32" s="2" t="s">
        <v>16</v>
      </c>
      <c r="ES32" s="28">
        <v>6.0183999999999997</v>
      </c>
      <c r="ET32" s="3">
        <f>ES32</f>
        <v>6.0183999999999997</v>
      </c>
      <c r="EW32" s="168"/>
      <c r="EX32" s="2" t="s">
        <v>16</v>
      </c>
      <c r="EY32" s="28">
        <v>4.1492000000000004</v>
      </c>
      <c r="EZ32" s="3">
        <f>EY32</f>
        <v>4.1492000000000004</v>
      </c>
      <c r="FC32" s="168"/>
      <c r="FD32" s="2" t="s">
        <v>16</v>
      </c>
      <c r="FE32" s="28">
        <v>3.1381000000000001</v>
      </c>
      <c r="FF32" s="3">
        <f>FE32</f>
        <v>3.1381000000000001</v>
      </c>
    </row>
    <row r="33" spans="3:162">
      <c r="C33" s="165">
        <v>11</v>
      </c>
      <c r="D33" s="2" t="s">
        <v>14</v>
      </c>
      <c r="E33" s="2">
        <v>21.208200000000001</v>
      </c>
      <c r="I33" s="144">
        <v>11</v>
      </c>
      <c r="J33" s="2" t="s">
        <v>14</v>
      </c>
      <c r="K33" s="2">
        <v>230.15270000000001</v>
      </c>
      <c r="O33" s="144">
        <v>11</v>
      </c>
      <c r="P33" s="2" t="s">
        <v>14</v>
      </c>
      <c r="Q33" s="2">
        <v>145.17009999999999</v>
      </c>
      <c r="U33" s="144">
        <v>11</v>
      </c>
      <c r="V33" s="2" t="s">
        <v>14</v>
      </c>
      <c r="W33" s="2">
        <v>144.39830000000001</v>
      </c>
      <c r="AA33" s="144">
        <v>11</v>
      </c>
      <c r="AB33" s="50" t="s">
        <v>14</v>
      </c>
      <c r="AC33" s="50">
        <v>120.1605</v>
      </c>
      <c r="AD33" s="51"/>
      <c r="AG33" s="144">
        <v>11</v>
      </c>
      <c r="AH33" s="50" t="s">
        <v>14</v>
      </c>
      <c r="AI33" s="2">
        <v>82.864900000000006</v>
      </c>
      <c r="AJ33" s="51"/>
      <c r="AM33" s="144">
        <v>11</v>
      </c>
      <c r="AN33" s="50" t="s">
        <v>14</v>
      </c>
      <c r="AO33" s="2">
        <v>39.434600000000003</v>
      </c>
      <c r="AP33" s="51"/>
      <c r="AS33" s="144">
        <v>11</v>
      </c>
      <c r="AT33" s="50" t="s">
        <v>14</v>
      </c>
      <c r="AU33" s="2">
        <v>111.7929</v>
      </c>
      <c r="AV33" s="51"/>
      <c r="AY33" s="144">
        <v>11</v>
      </c>
      <c r="AZ33" s="50" t="s">
        <v>14</v>
      </c>
      <c r="BA33" s="2">
        <v>22.7653</v>
      </c>
      <c r="BB33" s="51"/>
      <c r="BE33" s="144">
        <v>11</v>
      </c>
      <c r="BF33" s="50" t="s">
        <v>14</v>
      </c>
      <c r="BG33" s="2">
        <v>38.949399999999997</v>
      </c>
      <c r="BH33" s="51"/>
      <c r="BK33" s="144">
        <v>11</v>
      </c>
      <c r="BL33" s="2" t="s">
        <v>14</v>
      </c>
      <c r="BM33" s="2">
        <v>141.50360000000001</v>
      </c>
      <c r="BQ33" s="166">
        <v>11</v>
      </c>
      <c r="BR33" s="2" t="s">
        <v>14</v>
      </c>
      <c r="BS33" s="2">
        <v>97.020799999999994</v>
      </c>
      <c r="BW33" s="166">
        <v>11</v>
      </c>
      <c r="BX33" s="2" t="s">
        <v>14</v>
      </c>
      <c r="BY33" s="2">
        <v>135.8441</v>
      </c>
      <c r="CC33" s="166">
        <v>11</v>
      </c>
      <c r="CD33" s="2" t="s">
        <v>14</v>
      </c>
      <c r="CE33" s="2">
        <v>123.0136</v>
      </c>
      <c r="CI33" s="166">
        <v>11</v>
      </c>
      <c r="CJ33" s="2" t="s">
        <v>14</v>
      </c>
      <c r="CK33" s="2">
        <v>104.74169999999999</v>
      </c>
      <c r="CO33" s="166">
        <v>11</v>
      </c>
      <c r="CP33" s="2" t="s">
        <v>14</v>
      </c>
      <c r="CQ33" s="2">
        <v>159.7688</v>
      </c>
      <c r="CR33" s="54"/>
      <c r="CU33" s="166">
        <v>11</v>
      </c>
      <c r="CV33" s="2" t="s">
        <v>14</v>
      </c>
      <c r="CW33" s="2">
        <v>148.84139999999999</v>
      </c>
      <c r="DA33" s="166">
        <v>11</v>
      </c>
      <c r="DB33" s="2" t="s">
        <v>14</v>
      </c>
      <c r="DC33" s="2">
        <v>210.25470000000001</v>
      </c>
      <c r="DG33" s="166">
        <v>11</v>
      </c>
      <c r="DH33" s="2" t="s">
        <v>14</v>
      </c>
      <c r="DI33" s="2">
        <v>154.3672</v>
      </c>
      <c r="DM33" s="166">
        <v>11</v>
      </c>
      <c r="DN33" s="2" t="s">
        <v>14</v>
      </c>
      <c r="DO33" s="2">
        <v>116.0733</v>
      </c>
      <c r="DS33" s="166">
        <v>11</v>
      </c>
      <c r="DT33" s="2" t="s">
        <v>14</v>
      </c>
      <c r="DU33" s="2">
        <v>251.738</v>
      </c>
      <c r="DY33" s="166">
        <v>11</v>
      </c>
      <c r="DZ33" s="2" t="s">
        <v>14</v>
      </c>
      <c r="EA33" s="2">
        <v>130.49619999999999</v>
      </c>
      <c r="EE33" s="166">
        <v>11</v>
      </c>
      <c r="EF33" s="2" t="s">
        <v>14</v>
      </c>
      <c r="EG33" s="2">
        <v>174.0719</v>
      </c>
      <c r="EK33" s="166">
        <v>11</v>
      </c>
      <c r="EL33" s="2" t="s">
        <v>14</v>
      </c>
      <c r="EM33" s="2">
        <v>172.1215</v>
      </c>
      <c r="EQ33" s="166">
        <v>11</v>
      </c>
      <c r="ER33" s="2" t="s">
        <v>14</v>
      </c>
      <c r="ES33" s="2">
        <v>245.50710000000001</v>
      </c>
      <c r="EW33" s="166">
        <v>11</v>
      </c>
      <c r="EX33" s="2" t="s">
        <v>14</v>
      </c>
      <c r="EY33" s="2">
        <v>42.962200000000003</v>
      </c>
      <c r="FC33" s="166">
        <v>11</v>
      </c>
      <c r="FD33" s="2" t="s">
        <v>14</v>
      </c>
      <c r="FE33" s="2">
        <v>204.56890000000001</v>
      </c>
    </row>
    <row r="34" spans="3:162">
      <c r="C34" s="165"/>
      <c r="D34" s="2" t="s">
        <v>15</v>
      </c>
      <c r="E34" s="2">
        <v>8.2210999999999999</v>
      </c>
      <c r="I34" s="144"/>
      <c r="J34" s="2" t="s">
        <v>15</v>
      </c>
      <c r="K34" s="2">
        <v>64.870400000000004</v>
      </c>
      <c r="O34" s="144"/>
      <c r="P34" s="2" t="s">
        <v>15</v>
      </c>
      <c r="Q34" s="2">
        <v>16.547899999999998</v>
      </c>
      <c r="U34" s="144"/>
      <c r="V34" s="2" t="s">
        <v>15</v>
      </c>
      <c r="W34" s="2">
        <v>17.334299999999999</v>
      </c>
      <c r="AA34" s="144"/>
      <c r="AB34" s="50" t="s">
        <v>15</v>
      </c>
      <c r="AC34" s="50">
        <v>27.139299999999999</v>
      </c>
      <c r="AD34" s="51"/>
      <c r="AG34" s="144"/>
      <c r="AH34" s="50" t="s">
        <v>15</v>
      </c>
      <c r="AI34" s="2">
        <v>12.941000000000001</v>
      </c>
      <c r="AJ34" s="51"/>
      <c r="AM34" s="144"/>
      <c r="AN34" s="50" t="s">
        <v>15</v>
      </c>
      <c r="AO34" s="2">
        <v>32.541400000000003</v>
      </c>
      <c r="AP34" s="51"/>
      <c r="AS34" s="144"/>
      <c r="AT34" s="50" t="s">
        <v>15</v>
      </c>
      <c r="AU34" s="2">
        <v>18.200199999999999</v>
      </c>
      <c r="AV34" s="51"/>
      <c r="AY34" s="144"/>
      <c r="AZ34" s="50" t="s">
        <v>15</v>
      </c>
      <c r="BA34" s="2">
        <v>25.076699999999999</v>
      </c>
      <c r="BB34" s="51"/>
      <c r="BE34" s="144"/>
      <c r="BF34" s="50" t="s">
        <v>15</v>
      </c>
      <c r="BG34" s="2">
        <v>14.8155</v>
      </c>
      <c r="BH34" s="51"/>
      <c r="BK34" s="144"/>
      <c r="BL34" s="2" t="s">
        <v>15</v>
      </c>
      <c r="BM34" s="2">
        <v>56.991599999999998</v>
      </c>
      <c r="BQ34" s="167"/>
      <c r="BR34" s="2" t="s">
        <v>15</v>
      </c>
      <c r="BS34" s="2">
        <v>74.164100000000005</v>
      </c>
      <c r="BW34" s="167"/>
      <c r="BX34" s="2" t="s">
        <v>15</v>
      </c>
      <c r="BY34" s="2">
        <v>30.3111</v>
      </c>
      <c r="CC34" s="167"/>
      <c r="CD34" s="2" t="s">
        <v>15</v>
      </c>
      <c r="CE34" s="2">
        <v>42.0227</v>
      </c>
      <c r="CI34" s="167"/>
      <c r="CJ34" s="2" t="s">
        <v>15</v>
      </c>
      <c r="CK34" s="2">
        <v>45.199100000000001</v>
      </c>
      <c r="CO34" s="167"/>
      <c r="CP34" s="2" t="s">
        <v>15</v>
      </c>
      <c r="CQ34" s="2">
        <v>25.014299999999999</v>
      </c>
      <c r="CR34" s="54"/>
      <c r="CU34" s="167"/>
      <c r="CV34" s="2" t="s">
        <v>15</v>
      </c>
      <c r="CW34" s="2">
        <v>16.927199999999999</v>
      </c>
      <c r="DA34" s="167"/>
      <c r="DB34" s="2" t="s">
        <v>15</v>
      </c>
      <c r="DC34" s="2">
        <v>65.036799999999999</v>
      </c>
      <c r="DG34" s="167"/>
      <c r="DH34" s="2" t="s">
        <v>15</v>
      </c>
      <c r="DI34" s="2">
        <v>60.9893</v>
      </c>
      <c r="DM34" s="167"/>
      <c r="DN34" s="2" t="s">
        <v>15</v>
      </c>
      <c r="DO34" s="2">
        <v>65.596800000000002</v>
      </c>
      <c r="DS34" s="167"/>
      <c r="DT34" s="2" t="s">
        <v>15</v>
      </c>
      <c r="DU34" s="2">
        <v>113.07</v>
      </c>
      <c r="DY34" s="167"/>
      <c r="DZ34" s="2" t="s">
        <v>15</v>
      </c>
      <c r="EA34" s="2">
        <v>54.330300000000001</v>
      </c>
      <c r="EE34" s="167"/>
      <c r="EF34" s="2" t="s">
        <v>15</v>
      </c>
      <c r="EG34" s="2">
        <v>26.203700000000001</v>
      </c>
      <c r="EK34" s="167"/>
      <c r="EL34" s="2" t="s">
        <v>15</v>
      </c>
      <c r="EM34" s="2">
        <v>32.572099999999999</v>
      </c>
      <c r="EQ34" s="167"/>
      <c r="ER34" s="2" t="s">
        <v>15</v>
      </c>
      <c r="ES34" s="2">
        <v>41.554900000000004</v>
      </c>
      <c r="EW34" s="167"/>
      <c r="EX34" s="2" t="s">
        <v>15</v>
      </c>
      <c r="EY34" s="2">
        <v>12.16</v>
      </c>
      <c r="FC34" s="167"/>
      <c r="FD34" s="2" t="s">
        <v>15</v>
      </c>
      <c r="FE34" s="2">
        <v>73.419899999999998</v>
      </c>
    </row>
    <row r="35" spans="3:162">
      <c r="C35" s="165"/>
      <c r="D35" s="2" t="s">
        <v>16</v>
      </c>
      <c r="E35" s="2">
        <v>2.5796999999999999</v>
      </c>
      <c r="F35" s="3">
        <f>E35</f>
        <v>2.5796999999999999</v>
      </c>
      <c r="I35" s="144"/>
      <c r="J35" s="2" t="s">
        <v>16</v>
      </c>
      <c r="K35" s="28">
        <v>3.5478999999999998</v>
      </c>
      <c r="L35" s="3">
        <f>K35</f>
        <v>3.5478999999999998</v>
      </c>
      <c r="O35" s="144"/>
      <c r="P35" s="2" t="s">
        <v>16</v>
      </c>
      <c r="Q35" s="28">
        <v>8.7727000000000004</v>
      </c>
      <c r="R35" s="3">
        <f>Q35</f>
        <v>8.7727000000000004</v>
      </c>
      <c r="U35" s="144"/>
      <c r="V35" s="2" t="s">
        <v>16</v>
      </c>
      <c r="W35" s="28">
        <v>8.3301999999999996</v>
      </c>
      <c r="X35" s="3">
        <f>W35</f>
        <v>8.3301999999999996</v>
      </c>
      <c r="AA35" s="144"/>
      <c r="AB35" s="50" t="s">
        <v>16</v>
      </c>
      <c r="AC35" s="52">
        <v>4.4275000000000002</v>
      </c>
      <c r="AD35" s="53">
        <f>AC35</f>
        <v>4.4275000000000002</v>
      </c>
      <c r="AG35" s="144"/>
      <c r="AH35" s="50" t="s">
        <v>16</v>
      </c>
      <c r="AI35" s="49">
        <v>6.4032999999999998</v>
      </c>
      <c r="AJ35" s="53">
        <f>AI35</f>
        <v>6.4032999999999998</v>
      </c>
      <c r="AM35" s="144"/>
      <c r="AN35" s="50" t="s">
        <v>16</v>
      </c>
      <c r="AO35" s="49">
        <v>1.2118</v>
      </c>
      <c r="AP35" s="53">
        <f>AO35</f>
        <v>1.2118</v>
      </c>
      <c r="AS35" s="144"/>
      <c r="AT35" s="50" t="s">
        <v>16</v>
      </c>
      <c r="AU35" s="49">
        <v>6.1424000000000003</v>
      </c>
      <c r="AV35" s="53">
        <f>AU35</f>
        <v>6.1424000000000003</v>
      </c>
      <c r="AY35" s="144"/>
      <c r="AZ35" s="50" t="s">
        <v>16</v>
      </c>
      <c r="BA35" s="49">
        <v>0.90780000000000005</v>
      </c>
      <c r="BB35" s="53">
        <f>BA35</f>
        <v>0.90780000000000005</v>
      </c>
      <c r="BE35" s="144"/>
      <c r="BF35" s="50" t="s">
        <v>16</v>
      </c>
      <c r="BG35" s="49">
        <v>2.629</v>
      </c>
      <c r="BH35" s="53">
        <f>BG35</f>
        <v>2.629</v>
      </c>
      <c r="BK35" s="144"/>
      <c r="BL35" s="2" t="s">
        <v>16</v>
      </c>
      <c r="BM35" s="28">
        <v>2.4828999999999999</v>
      </c>
      <c r="BN35" s="3">
        <f>BM35</f>
        <v>2.4828999999999999</v>
      </c>
      <c r="BQ35" s="168"/>
      <c r="BR35" s="2" t="s">
        <v>16</v>
      </c>
      <c r="BS35" s="28">
        <v>1.3082</v>
      </c>
      <c r="BT35" s="3">
        <f>BS35</f>
        <v>1.3082</v>
      </c>
      <c r="BW35" s="168"/>
      <c r="BX35" s="2" t="s">
        <v>16</v>
      </c>
      <c r="BY35" s="28">
        <v>4.4817</v>
      </c>
      <c r="BZ35" s="3">
        <f>BY35</f>
        <v>4.4817</v>
      </c>
      <c r="CC35" s="168"/>
      <c r="CD35" s="2" t="s">
        <v>16</v>
      </c>
      <c r="CE35" s="28">
        <v>2.9272999999999998</v>
      </c>
      <c r="CF35" s="3">
        <f>CE35</f>
        <v>2.9272999999999998</v>
      </c>
      <c r="CI35" s="168"/>
      <c r="CJ35" s="2" t="s">
        <v>16</v>
      </c>
      <c r="CK35" s="28">
        <v>2.3172999999999999</v>
      </c>
      <c r="CL35" s="3">
        <f>CK35</f>
        <v>2.3172999999999999</v>
      </c>
      <c r="CO35" s="168"/>
      <c r="CP35" s="2" t="s">
        <v>16</v>
      </c>
      <c r="CQ35" s="49">
        <v>6.3871000000000002</v>
      </c>
      <c r="CR35" s="54">
        <f>CQ35</f>
        <v>6.3871000000000002</v>
      </c>
      <c r="CU35" s="168"/>
      <c r="CV35" s="2" t="s">
        <v>16</v>
      </c>
      <c r="CW35" s="28">
        <v>8.7929999999999993</v>
      </c>
      <c r="CX35" s="3">
        <f>CW35</f>
        <v>8.7929999999999993</v>
      </c>
      <c r="DA35" s="168"/>
      <c r="DB35" s="2" t="s">
        <v>16</v>
      </c>
      <c r="DC35" s="28">
        <v>3.2328999999999999</v>
      </c>
      <c r="DD35" s="3">
        <f>DC35</f>
        <v>3.2328999999999999</v>
      </c>
      <c r="DG35" s="168"/>
      <c r="DH35" s="2" t="s">
        <v>16</v>
      </c>
      <c r="DI35" s="28">
        <v>2.5310999999999999</v>
      </c>
      <c r="DJ35" s="3">
        <f>DI35</f>
        <v>2.5310999999999999</v>
      </c>
      <c r="DM35" s="168"/>
      <c r="DN35" s="2" t="s">
        <v>16</v>
      </c>
      <c r="DO35" s="28">
        <v>1.7695000000000001</v>
      </c>
      <c r="DP35" s="3">
        <f>DO35</f>
        <v>1.7695000000000001</v>
      </c>
      <c r="DS35" s="168"/>
      <c r="DT35" s="2" t="s">
        <v>16</v>
      </c>
      <c r="DU35" s="28">
        <v>2.2263999999999999</v>
      </c>
      <c r="DV35" s="3">
        <f>DU35</f>
        <v>2.2263999999999999</v>
      </c>
      <c r="DY35" s="168"/>
      <c r="DZ35" s="2" t="s">
        <v>16</v>
      </c>
      <c r="EA35" s="28">
        <v>2.4018999999999999</v>
      </c>
      <c r="EB35" s="3">
        <f>EA35</f>
        <v>2.4018999999999999</v>
      </c>
      <c r="EE35" s="168"/>
      <c r="EF35" s="2" t="s">
        <v>16</v>
      </c>
      <c r="EG35" s="28">
        <v>6.6429999999999998</v>
      </c>
      <c r="EH35" s="3">
        <f>EG35</f>
        <v>6.6429999999999998</v>
      </c>
      <c r="EK35" s="168"/>
      <c r="EL35" s="2" t="s">
        <v>16</v>
      </c>
      <c r="EM35" s="28">
        <v>5.2843</v>
      </c>
      <c r="EN35" s="3">
        <f>EM35</f>
        <v>5.2843</v>
      </c>
      <c r="EQ35" s="168"/>
      <c r="ER35" s="2" t="s">
        <v>16</v>
      </c>
      <c r="ES35" s="28">
        <v>5.9080000000000004</v>
      </c>
      <c r="ET35" s="3">
        <f>ES35</f>
        <v>5.9080000000000004</v>
      </c>
      <c r="EW35" s="168"/>
      <c r="EX35" s="2" t="s">
        <v>16</v>
      </c>
      <c r="EY35" s="28">
        <v>3.5331000000000001</v>
      </c>
      <c r="EZ35" s="3">
        <f>EY35</f>
        <v>3.5331000000000001</v>
      </c>
      <c r="FC35" s="168"/>
      <c r="FD35" s="2" t="s">
        <v>16</v>
      </c>
      <c r="FE35" s="28">
        <v>2.7863000000000002</v>
      </c>
      <c r="FF35" s="3">
        <f>FE35</f>
        <v>2.7863000000000002</v>
      </c>
    </row>
    <row r="36" spans="3:162">
      <c r="C36" s="165">
        <v>12</v>
      </c>
      <c r="D36" s="2" t="s">
        <v>14</v>
      </c>
      <c r="E36" s="2">
        <v>51.6203</v>
      </c>
      <c r="I36" s="144">
        <v>12</v>
      </c>
      <c r="J36" s="2" t="s">
        <v>14</v>
      </c>
      <c r="K36" s="2">
        <v>203.57740000000001</v>
      </c>
      <c r="O36" s="144">
        <v>12</v>
      </c>
      <c r="P36" s="2" t="s">
        <v>14</v>
      </c>
      <c r="Q36" s="2">
        <v>126.146</v>
      </c>
      <c r="U36" s="144">
        <v>12</v>
      </c>
      <c r="V36" s="2" t="s">
        <v>14</v>
      </c>
      <c r="W36" s="2">
        <v>202.8364</v>
      </c>
      <c r="AA36" s="144">
        <v>12</v>
      </c>
      <c r="AB36" s="50" t="s">
        <v>14</v>
      </c>
      <c r="AC36" s="50">
        <v>101.4188</v>
      </c>
      <c r="AD36" s="51"/>
      <c r="AG36" s="144">
        <v>12</v>
      </c>
      <c r="AH36" s="50" t="s">
        <v>14</v>
      </c>
      <c r="AI36" s="2">
        <v>239.94540000000001</v>
      </c>
      <c r="AJ36" s="51"/>
      <c r="AM36" s="144">
        <v>12</v>
      </c>
      <c r="AN36" s="50" t="s">
        <v>14</v>
      </c>
      <c r="AO36" s="2">
        <v>176.1044</v>
      </c>
      <c r="AP36" s="51"/>
      <c r="AS36" s="144">
        <v>12</v>
      </c>
      <c r="AT36" s="50" t="s">
        <v>14</v>
      </c>
      <c r="AU36" s="2">
        <v>36.055599999999998</v>
      </c>
      <c r="AV36" s="51"/>
      <c r="AY36" s="144">
        <v>12</v>
      </c>
      <c r="AZ36" s="50" t="s">
        <v>14</v>
      </c>
      <c r="BA36" s="2">
        <v>215.2398</v>
      </c>
      <c r="BB36" s="51"/>
      <c r="BE36" s="144">
        <v>12</v>
      </c>
      <c r="BF36" s="50" t="s">
        <v>14</v>
      </c>
      <c r="BG36" s="2">
        <v>161.08629999999999</v>
      </c>
      <c r="BH36" s="51"/>
      <c r="BK36" s="144">
        <v>12</v>
      </c>
      <c r="BL36" s="2" t="s">
        <v>14</v>
      </c>
      <c r="BM36" s="2">
        <v>152.4032</v>
      </c>
      <c r="BQ36" s="166">
        <v>12</v>
      </c>
      <c r="BR36" s="2" t="s">
        <v>14</v>
      </c>
      <c r="BS36" s="2">
        <v>143.03880000000001</v>
      </c>
      <c r="BW36" s="166">
        <v>12</v>
      </c>
      <c r="BX36" s="2" t="s">
        <v>14</v>
      </c>
      <c r="BY36" s="2">
        <v>166.84540000000001</v>
      </c>
      <c r="CC36" s="166">
        <v>12</v>
      </c>
      <c r="CD36" s="2" t="s">
        <v>14</v>
      </c>
      <c r="CE36" s="2">
        <v>126.43770000000001</v>
      </c>
      <c r="CI36" s="166">
        <v>12</v>
      </c>
      <c r="CJ36" s="2" t="s">
        <v>14</v>
      </c>
      <c r="CK36" s="2">
        <v>254.63890000000001</v>
      </c>
      <c r="CO36" s="166">
        <v>12</v>
      </c>
      <c r="CP36" s="2" t="s">
        <v>14</v>
      </c>
      <c r="CQ36" s="2">
        <v>155.90639999999999</v>
      </c>
      <c r="CR36" s="54"/>
      <c r="CU36" s="166">
        <v>12</v>
      </c>
      <c r="CV36" s="2" t="s">
        <v>14</v>
      </c>
      <c r="CW36" s="2">
        <v>222.0369</v>
      </c>
      <c r="DA36" s="166">
        <v>12</v>
      </c>
      <c r="DB36" s="2" t="s">
        <v>14</v>
      </c>
      <c r="DC36" s="2">
        <v>225.9135</v>
      </c>
      <c r="DG36" s="166">
        <v>12</v>
      </c>
      <c r="DH36" s="2" t="s">
        <v>14</v>
      </c>
      <c r="DI36" s="2">
        <v>170.76009999999999</v>
      </c>
      <c r="DM36" s="166">
        <v>12</v>
      </c>
      <c r="DN36" s="2" t="s">
        <v>14</v>
      </c>
      <c r="DO36" s="2">
        <v>127.6896</v>
      </c>
      <c r="DS36" s="166">
        <v>12</v>
      </c>
      <c r="DT36" s="2" t="s">
        <v>14</v>
      </c>
      <c r="DU36" s="2">
        <v>241.26070000000001</v>
      </c>
      <c r="DY36" s="166">
        <v>12</v>
      </c>
      <c r="DZ36" s="2" t="s">
        <v>14</v>
      </c>
      <c r="EA36" s="2">
        <v>228.69640000000001</v>
      </c>
      <c r="EE36" s="166">
        <v>12</v>
      </c>
      <c r="EF36" s="2" t="s">
        <v>14</v>
      </c>
      <c r="EG36" s="2">
        <v>238.76519999999999</v>
      </c>
      <c r="EK36" s="166">
        <v>12</v>
      </c>
      <c r="EL36" s="2" t="s">
        <v>14</v>
      </c>
      <c r="EM36" s="2">
        <v>167.7679</v>
      </c>
      <c r="EQ36" s="166">
        <v>12</v>
      </c>
      <c r="ER36" s="2" t="s">
        <v>14</v>
      </c>
      <c r="ES36" s="2">
        <v>194.465</v>
      </c>
      <c r="EW36" s="166">
        <v>12</v>
      </c>
      <c r="EX36" s="2" t="s">
        <v>14</v>
      </c>
      <c r="EY36" s="2">
        <v>191.39510000000001</v>
      </c>
      <c r="FC36" s="166">
        <v>12</v>
      </c>
      <c r="FD36" s="2" t="s">
        <v>14</v>
      </c>
      <c r="FE36" s="2">
        <v>224.14529999999999</v>
      </c>
    </row>
    <row r="37" spans="3:162">
      <c r="C37" s="165"/>
      <c r="D37" s="2" t="s">
        <v>15</v>
      </c>
      <c r="E37" s="2">
        <v>8.3264999999999993</v>
      </c>
      <c r="I37" s="144"/>
      <c r="J37" s="2" t="s">
        <v>15</v>
      </c>
      <c r="K37" s="2">
        <v>72.141900000000007</v>
      </c>
      <c r="O37" s="144"/>
      <c r="P37" s="2" t="s">
        <v>15</v>
      </c>
      <c r="Q37" s="2">
        <v>15.484299999999999</v>
      </c>
      <c r="U37" s="144"/>
      <c r="V37" s="2" t="s">
        <v>15</v>
      </c>
      <c r="W37" s="2">
        <v>45.660299999999999</v>
      </c>
      <c r="AA37" s="144"/>
      <c r="AB37" s="50" t="s">
        <v>15</v>
      </c>
      <c r="AC37" s="50">
        <v>11.5633</v>
      </c>
      <c r="AD37" s="51"/>
      <c r="AG37" s="144"/>
      <c r="AH37" s="50" t="s">
        <v>15</v>
      </c>
      <c r="AI37" s="2">
        <v>42.604500000000002</v>
      </c>
      <c r="AJ37" s="51"/>
      <c r="AM37" s="144"/>
      <c r="AN37" s="50" t="s">
        <v>15</v>
      </c>
      <c r="AO37" s="2">
        <v>28.864699999999999</v>
      </c>
      <c r="AP37" s="51"/>
      <c r="AS37" s="144"/>
      <c r="AT37" s="50" t="s">
        <v>15</v>
      </c>
      <c r="AU37" s="2">
        <v>38.781100000000002</v>
      </c>
      <c r="AV37" s="51"/>
      <c r="AY37" s="144"/>
      <c r="AZ37" s="50" t="s">
        <v>15</v>
      </c>
      <c r="BA37" s="2">
        <v>58.540700000000001</v>
      </c>
      <c r="BB37" s="51"/>
      <c r="BE37" s="144"/>
      <c r="BF37" s="50" t="s">
        <v>15</v>
      </c>
      <c r="BG37" s="2">
        <v>20.018999999999998</v>
      </c>
      <c r="BH37" s="51"/>
      <c r="BK37" s="144"/>
      <c r="BL37" s="2" t="s">
        <v>15</v>
      </c>
      <c r="BM37" s="2">
        <v>62.139499999999998</v>
      </c>
      <c r="BQ37" s="167"/>
      <c r="BR37" s="2" t="s">
        <v>15</v>
      </c>
      <c r="BS37" s="2">
        <v>77.908799999999999</v>
      </c>
      <c r="BW37" s="167"/>
      <c r="BX37" s="2" t="s">
        <v>15</v>
      </c>
      <c r="BY37" s="2">
        <v>53.513399999999997</v>
      </c>
      <c r="CC37" s="167"/>
      <c r="CD37" s="2" t="s">
        <v>15</v>
      </c>
      <c r="CE37" s="2">
        <v>57.159300000000002</v>
      </c>
      <c r="CI37" s="167"/>
      <c r="CJ37" s="2" t="s">
        <v>15</v>
      </c>
      <c r="CK37" s="2">
        <v>48.35</v>
      </c>
      <c r="CO37" s="167"/>
      <c r="CP37" s="2" t="s">
        <v>15</v>
      </c>
      <c r="CQ37" s="2">
        <v>19.582000000000001</v>
      </c>
      <c r="CR37" s="54"/>
      <c r="CU37" s="167"/>
      <c r="CV37" s="2" t="s">
        <v>15</v>
      </c>
      <c r="CW37" s="2">
        <v>32.742400000000004</v>
      </c>
      <c r="DA37" s="167"/>
      <c r="DB37" s="2" t="s">
        <v>15</v>
      </c>
      <c r="DC37" s="2">
        <v>56.418900000000001</v>
      </c>
      <c r="DG37" s="167"/>
      <c r="DH37" s="2" t="s">
        <v>15</v>
      </c>
      <c r="DI37" s="2">
        <v>41.145200000000003</v>
      </c>
      <c r="DM37" s="167"/>
      <c r="DN37" s="2" t="s">
        <v>15</v>
      </c>
      <c r="DO37" s="2">
        <v>34.667299999999997</v>
      </c>
      <c r="DS37" s="167"/>
      <c r="DT37" s="2" t="s">
        <v>15</v>
      </c>
      <c r="DU37" s="2">
        <v>95.026899999999998</v>
      </c>
      <c r="DY37" s="167"/>
      <c r="DZ37" s="2" t="s">
        <v>15</v>
      </c>
      <c r="EA37" s="2">
        <v>66.751499999999993</v>
      </c>
      <c r="EE37" s="167"/>
      <c r="EF37" s="2" t="s">
        <v>15</v>
      </c>
      <c r="EG37" s="2">
        <v>118.9683</v>
      </c>
      <c r="EK37" s="167"/>
      <c r="EL37" s="2" t="s">
        <v>15</v>
      </c>
      <c r="EM37" s="2">
        <v>43.424900000000001</v>
      </c>
      <c r="EQ37" s="167"/>
      <c r="ER37" s="2" t="s">
        <v>15</v>
      </c>
      <c r="ES37" s="2">
        <v>72.2834</v>
      </c>
      <c r="EW37" s="167"/>
      <c r="EX37" s="2" t="s">
        <v>15</v>
      </c>
      <c r="EY37" s="2">
        <v>55.767499999999998</v>
      </c>
      <c r="FC37" s="167"/>
      <c r="FD37" s="2" t="s">
        <v>15</v>
      </c>
      <c r="FE37" s="2">
        <v>71.789299999999997</v>
      </c>
    </row>
    <row r="38" spans="3:162">
      <c r="C38" s="165"/>
      <c r="D38" s="2" t="s">
        <v>16</v>
      </c>
      <c r="E38" s="2">
        <v>6.1994999999999996</v>
      </c>
      <c r="F38" s="3">
        <f>E38</f>
        <v>6.1994999999999996</v>
      </c>
      <c r="I38" s="144"/>
      <c r="J38" s="2" t="s">
        <v>16</v>
      </c>
      <c r="K38" s="28">
        <v>2.8218999999999999</v>
      </c>
      <c r="L38" s="3">
        <f>K38</f>
        <v>2.8218999999999999</v>
      </c>
      <c r="O38" s="144"/>
      <c r="P38" s="2" t="s">
        <v>16</v>
      </c>
      <c r="Q38" s="28">
        <v>8.1466999999999992</v>
      </c>
      <c r="R38" s="3">
        <f>Q38</f>
        <v>8.1466999999999992</v>
      </c>
      <c r="U38" s="144"/>
      <c r="V38" s="2" t="s">
        <v>16</v>
      </c>
      <c r="W38" s="28">
        <v>4.4423000000000004</v>
      </c>
      <c r="X38" s="3">
        <f>W38</f>
        <v>4.4423000000000004</v>
      </c>
      <c r="AA38" s="144"/>
      <c r="AB38" s="50" t="s">
        <v>16</v>
      </c>
      <c r="AC38" s="52">
        <v>8.7706999999999997</v>
      </c>
      <c r="AD38" s="53">
        <f>AC38</f>
        <v>8.7706999999999997</v>
      </c>
      <c r="AG38" s="144"/>
      <c r="AH38" s="50" t="s">
        <v>16</v>
      </c>
      <c r="AI38" s="49">
        <v>5.6318999999999999</v>
      </c>
      <c r="AJ38" s="53">
        <f>AI38</f>
        <v>5.6318999999999999</v>
      </c>
      <c r="AM38" s="144"/>
      <c r="AN38" s="50" t="s">
        <v>16</v>
      </c>
      <c r="AO38" s="49">
        <v>6.101</v>
      </c>
      <c r="AP38" s="53">
        <f>AO38</f>
        <v>6.101</v>
      </c>
      <c r="AS38" s="144"/>
      <c r="AT38" s="50" t="s">
        <v>16</v>
      </c>
      <c r="AU38" s="49">
        <v>0.92969999999999997</v>
      </c>
      <c r="AV38" s="53">
        <f>AU38</f>
        <v>0.92969999999999997</v>
      </c>
      <c r="AY38" s="144"/>
      <c r="AZ38" s="50" t="s">
        <v>16</v>
      </c>
      <c r="BA38" s="49">
        <v>3.6768000000000001</v>
      </c>
      <c r="BB38" s="53">
        <f>BA38</f>
        <v>3.6768000000000001</v>
      </c>
      <c r="BE38" s="144"/>
      <c r="BF38" s="50" t="s">
        <v>16</v>
      </c>
      <c r="BG38" s="49">
        <v>8.0466999999999995</v>
      </c>
      <c r="BH38" s="53">
        <f>BG38</f>
        <v>8.0466999999999995</v>
      </c>
      <c r="BK38" s="144"/>
      <c r="BL38" s="2" t="s">
        <v>16</v>
      </c>
      <c r="BM38" s="28">
        <v>2.4525999999999999</v>
      </c>
      <c r="BN38" s="3">
        <f>BM38</f>
        <v>2.4525999999999999</v>
      </c>
      <c r="BQ38" s="168"/>
      <c r="BR38" s="2" t="s">
        <v>16</v>
      </c>
      <c r="BS38" s="28">
        <v>1.8360000000000001</v>
      </c>
      <c r="BT38" s="3">
        <f>BS38</f>
        <v>1.8360000000000001</v>
      </c>
      <c r="BW38" s="168"/>
      <c r="BX38" s="2" t="s">
        <v>16</v>
      </c>
      <c r="BY38" s="28">
        <v>3.1177999999999999</v>
      </c>
      <c r="BZ38" s="3">
        <f>BY38</f>
        <v>3.1177999999999999</v>
      </c>
      <c r="CC38" s="168"/>
      <c r="CD38" s="2" t="s">
        <v>16</v>
      </c>
      <c r="CE38" s="28">
        <v>2.2120000000000002</v>
      </c>
      <c r="CF38" s="3">
        <f>CE38</f>
        <v>2.2120000000000002</v>
      </c>
      <c r="CI38" s="168"/>
      <c r="CJ38" s="2" t="s">
        <v>16</v>
      </c>
      <c r="CK38" s="28">
        <v>5.2666000000000004</v>
      </c>
      <c r="CL38" s="3">
        <f>CK38</f>
        <v>5.2666000000000004</v>
      </c>
      <c r="CO38" s="168"/>
      <c r="CP38" s="2" t="s">
        <v>16</v>
      </c>
      <c r="CQ38" s="49">
        <v>7.9617000000000004</v>
      </c>
      <c r="CR38" s="54">
        <f>CQ38</f>
        <v>7.9617000000000004</v>
      </c>
      <c r="CU38" s="168"/>
      <c r="CV38" s="2" t="s">
        <v>16</v>
      </c>
      <c r="CW38" s="28">
        <v>6.7812999999999999</v>
      </c>
      <c r="CX38" s="3">
        <f>CW38</f>
        <v>6.7812999999999999</v>
      </c>
      <c r="DA38" s="168"/>
      <c r="DB38" s="2" t="s">
        <v>16</v>
      </c>
      <c r="DC38" s="28">
        <v>4.0042</v>
      </c>
      <c r="DD38" s="3">
        <f>DC38</f>
        <v>4.0042</v>
      </c>
      <c r="DG38" s="168"/>
      <c r="DH38" s="2" t="s">
        <v>16</v>
      </c>
      <c r="DI38" s="28">
        <v>4.1501999999999999</v>
      </c>
      <c r="DJ38" s="3">
        <f>DI38</f>
        <v>4.1501999999999999</v>
      </c>
      <c r="DM38" s="168"/>
      <c r="DN38" s="2" t="s">
        <v>16</v>
      </c>
      <c r="DO38" s="28">
        <v>3.6833</v>
      </c>
      <c r="DP38" s="3">
        <f>DO38</f>
        <v>3.6833</v>
      </c>
      <c r="DS38" s="168"/>
      <c r="DT38" s="2" t="s">
        <v>16</v>
      </c>
      <c r="DU38" s="28">
        <v>2.5388999999999999</v>
      </c>
      <c r="DV38" s="3">
        <f>DU38</f>
        <v>2.5388999999999999</v>
      </c>
      <c r="DY38" s="168"/>
      <c r="DZ38" s="2" t="s">
        <v>16</v>
      </c>
      <c r="EA38" s="28">
        <v>3.4260999999999999</v>
      </c>
      <c r="EB38" s="3">
        <f>EA38</f>
        <v>3.4260999999999999</v>
      </c>
      <c r="EE38" s="168"/>
      <c r="EF38" s="2" t="s">
        <v>16</v>
      </c>
      <c r="EG38" s="28">
        <v>2.0070000000000001</v>
      </c>
      <c r="EH38" s="3">
        <f>EG38</f>
        <v>2.0070000000000001</v>
      </c>
      <c r="EK38" s="168"/>
      <c r="EL38" s="2" t="s">
        <v>16</v>
      </c>
      <c r="EM38" s="28">
        <v>3.8633999999999999</v>
      </c>
      <c r="EN38" s="3">
        <f>EM38</f>
        <v>3.8633999999999999</v>
      </c>
      <c r="EQ38" s="168"/>
      <c r="ER38" s="2" t="s">
        <v>16</v>
      </c>
      <c r="ES38" s="28">
        <v>2.6903000000000001</v>
      </c>
      <c r="ET38" s="3">
        <f>ES38</f>
        <v>2.6903000000000001</v>
      </c>
      <c r="EW38" s="168"/>
      <c r="EX38" s="2" t="s">
        <v>16</v>
      </c>
      <c r="EY38" s="28">
        <v>3.4319999999999999</v>
      </c>
      <c r="EZ38" s="3">
        <f>EY38</f>
        <v>3.4319999999999999</v>
      </c>
      <c r="FC38" s="168"/>
      <c r="FD38" s="2" t="s">
        <v>16</v>
      </c>
      <c r="FE38" s="28">
        <v>3.1223000000000001</v>
      </c>
      <c r="FF38" s="3">
        <f>FE38</f>
        <v>3.1223000000000001</v>
      </c>
    </row>
    <row r="39" spans="3:162">
      <c r="C39" s="165">
        <v>13</v>
      </c>
      <c r="D39" s="2" t="s">
        <v>14</v>
      </c>
      <c r="E39" s="2">
        <v>153.77979999999999</v>
      </c>
      <c r="I39" s="144">
        <v>13</v>
      </c>
      <c r="J39" s="2" t="s">
        <v>14</v>
      </c>
      <c r="K39" s="2">
        <v>167.0934</v>
      </c>
      <c r="O39" s="144">
        <v>13</v>
      </c>
      <c r="P39" s="2" t="s">
        <v>14</v>
      </c>
      <c r="Q39" s="2">
        <v>21.910599999999999</v>
      </c>
      <c r="U39" s="144">
        <v>13</v>
      </c>
      <c r="V39" s="2" t="s">
        <v>14</v>
      </c>
      <c r="W39" s="2">
        <v>250.92080000000001</v>
      </c>
      <c r="AA39" s="144">
        <v>13</v>
      </c>
      <c r="AB39" s="50" t="s">
        <v>14</v>
      </c>
      <c r="AC39" s="50">
        <v>85.106300000000005</v>
      </c>
      <c r="AD39" s="51"/>
      <c r="AG39" s="144">
        <v>13</v>
      </c>
      <c r="AH39" s="50" t="s">
        <v>14</v>
      </c>
      <c r="AI39" s="2">
        <v>200.7038</v>
      </c>
      <c r="AJ39" s="51"/>
      <c r="AM39" s="144">
        <v>13</v>
      </c>
      <c r="AN39" s="50" t="s">
        <v>14</v>
      </c>
      <c r="AO39" s="2">
        <v>171.01169999999999</v>
      </c>
      <c r="AP39" s="51"/>
      <c r="AS39" s="144">
        <v>13</v>
      </c>
      <c r="AT39" s="50" t="s">
        <v>14</v>
      </c>
      <c r="AU39" s="2">
        <v>9.3077000000000005</v>
      </c>
      <c r="AV39" s="51"/>
      <c r="AY39" s="144">
        <v>13</v>
      </c>
      <c r="AZ39" s="50" t="s">
        <v>14</v>
      </c>
      <c r="BA39" s="2">
        <v>15.3835</v>
      </c>
      <c r="BB39" s="51"/>
      <c r="BE39" s="144">
        <v>13</v>
      </c>
      <c r="BF39" s="50" t="s">
        <v>14</v>
      </c>
      <c r="BG39" s="2">
        <v>246.11580000000001</v>
      </c>
      <c r="BH39" s="51"/>
      <c r="BK39" s="144">
        <v>13</v>
      </c>
      <c r="BL39" s="2" t="s">
        <v>14</v>
      </c>
      <c r="BM39" s="2">
        <v>84.568200000000004</v>
      </c>
      <c r="BQ39" s="166">
        <v>13</v>
      </c>
      <c r="BR39" s="2" t="s">
        <v>14</v>
      </c>
      <c r="BS39" s="2">
        <v>125.9401</v>
      </c>
      <c r="BW39" s="166">
        <v>13</v>
      </c>
      <c r="BX39" s="2" t="s">
        <v>14</v>
      </c>
      <c r="BY39" s="2">
        <v>235.07810000000001</v>
      </c>
      <c r="CC39" s="166">
        <v>13</v>
      </c>
      <c r="CD39" s="2" t="s">
        <v>14</v>
      </c>
      <c r="CE39" s="2">
        <v>186.3134</v>
      </c>
      <c r="CI39" s="166">
        <v>13</v>
      </c>
      <c r="CJ39" s="2" t="s">
        <v>14</v>
      </c>
      <c r="CK39" s="2">
        <v>11.270300000000001</v>
      </c>
      <c r="CO39" s="166">
        <v>13</v>
      </c>
      <c r="CP39" s="2" t="s">
        <v>14</v>
      </c>
      <c r="CQ39" s="2">
        <v>64.833299999999994</v>
      </c>
      <c r="CR39" s="54"/>
      <c r="CU39" s="166">
        <v>13</v>
      </c>
      <c r="CV39" s="2" t="s">
        <v>14</v>
      </c>
      <c r="CW39" s="2">
        <v>178.76499999999999</v>
      </c>
      <c r="DA39" s="166">
        <v>13</v>
      </c>
      <c r="DB39" s="2" t="s">
        <v>14</v>
      </c>
      <c r="DC39" s="2">
        <v>208.0823</v>
      </c>
      <c r="DG39" s="166">
        <v>13</v>
      </c>
      <c r="DH39" s="2" t="s">
        <v>14</v>
      </c>
      <c r="DI39" s="2">
        <v>154.48509999999999</v>
      </c>
      <c r="DM39" s="166">
        <v>13</v>
      </c>
      <c r="DN39" s="2" t="s">
        <v>14</v>
      </c>
      <c r="DO39" s="2">
        <v>129.03120000000001</v>
      </c>
      <c r="DS39" s="166">
        <v>13</v>
      </c>
      <c r="DT39" s="2" t="s">
        <v>14</v>
      </c>
      <c r="DU39" s="2">
        <v>239.8647</v>
      </c>
      <c r="DY39" s="166">
        <v>13</v>
      </c>
      <c r="DZ39" s="2" t="s">
        <v>14</v>
      </c>
      <c r="EA39" s="2">
        <v>171.5187</v>
      </c>
      <c r="EE39" s="166">
        <v>13</v>
      </c>
      <c r="EF39" s="2" t="s">
        <v>14</v>
      </c>
      <c r="EG39" s="2">
        <v>244.36189999999999</v>
      </c>
      <c r="EK39" s="166">
        <v>13</v>
      </c>
      <c r="EL39" s="2" t="s">
        <v>14</v>
      </c>
      <c r="EM39" s="2">
        <v>230.33150000000001</v>
      </c>
      <c r="EQ39" s="166">
        <v>13</v>
      </c>
      <c r="ER39" s="2" t="s">
        <v>14</v>
      </c>
      <c r="ES39" s="2">
        <v>164.11930000000001</v>
      </c>
      <c r="EW39" s="166">
        <v>13</v>
      </c>
      <c r="EX39" s="2" t="s">
        <v>14</v>
      </c>
      <c r="EY39" s="2">
        <v>198.25980000000001</v>
      </c>
      <c r="FC39" s="166">
        <v>13</v>
      </c>
      <c r="FD39" s="2" t="s">
        <v>14</v>
      </c>
      <c r="FE39" s="2">
        <v>247.61840000000001</v>
      </c>
    </row>
    <row r="40" spans="3:162">
      <c r="C40" s="165"/>
      <c r="D40" s="2" t="s">
        <v>15</v>
      </c>
      <c r="E40" s="2">
        <v>16.932300000000001</v>
      </c>
      <c r="I40" s="144"/>
      <c r="J40" s="2" t="s">
        <v>15</v>
      </c>
      <c r="K40" s="2">
        <v>57.454700000000003</v>
      </c>
      <c r="O40" s="144"/>
      <c r="P40" s="2" t="s">
        <v>15</v>
      </c>
      <c r="Q40" s="2">
        <v>4.1430999999999996</v>
      </c>
      <c r="U40" s="144"/>
      <c r="V40" s="2" t="s">
        <v>15</v>
      </c>
      <c r="W40" s="2">
        <v>54.969200000000001</v>
      </c>
      <c r="AA40" s="144"/>
      <c r="AB40" s="50" t="s">
        <v>15</v>
      </c>
      <c r="AC40" s="50">
        <v>25.866700000000002</v>
      </c>
      <c r="AD40" s="51"/>
      <c r="AG40" s="144"/>
      <c r="AH40" s="50" t="s">
        <v>15</v>
      </c>
      <c r="AI40" s="2">
        <v>33.075899999999997</v>
      </c>
      <c r="AJ40" s="51"/>
      <c r="AM40" s="144"/>
      <c r="AN40" s="50" t="s">
        <v>15</v>
      </c>
      <c r="AO40" s="2">
        <v>61.048999999999999</v>
      </c>
      <c r="AP40" s="51"/>
      <c r="AS40" s="144"/>
      <c r="AT40" s="50" t="s">
        <v>15</v>
      </c>
      <c r="AU40" s="2">
        <v>35.174399999999999</v>
      </c>
      <c r="AV40" s="51"/>
      <c r="AY40" s="144"/>
      <c r="AZ40" s="50" t="s">
        <v>15</v>
      </c>
      <c r="BA40" s="2">
        <v>24.980599999999999</v>
      </c>
      <c r="BB40" s="51"/>
      <c r="BE40" s="144"/>
      <c r="BF40" s="50" t="s">
        <v>15</v>
      </c>
      <c r="BG40" s="2">
        <v>79.205100000000002</v>
      </c>
      <c r="BH40" s="51"/>
      <c r="BK40" s="144"/>
      <c r="BL40" s="2" t="s">
        <v>15</v>
      </c>
      <c r="BM40" s="2">
        <v>23.685400000000001</v>
      </c>
      <c r="BQ40" s="167"/>
      <c r="BR40" s="2" t="s">
        <v>15</v>
      </c>
      <c r="BS40" s="2">
        <v>76.108599999999996</v>
      </c>
      <c r="BW40" s="167"/>
      <c r="BX40" s="2" t="s">
        <v>15</v>
      </c>
      <c r="BY40" s="2">
        <v>85.960400000000007</v>
      </c>
      <c r="CC40" s="167"/>
      <c r="CD40" s="2" t="s">
        <v>15</v>
      </c>
      <c r="CE40" s="2">
        <v>116.0665</v>
      </c>
      <c r="CI40" s="167"/>
      <c r="CJ40" s="2" t="s">
        <v>15</v>
      </c>
      <c r="CK40" s="2">
        <v>43.669800000000002</v>
      </c>
      <c r="CO40" s="167"/>
      <c r="CP40" s="2" t="s">
        <v>15</v>
      </c>
      <c r="CQ40" s="2">
        <v>27.426100000000002</v>
      </c>
      <c r="CR40" s="54"/>
      <c r="CU40" s="167"/>
      <c r="CV40" s="2" t="s">
        <v>15</v>
      </c>
      <c r="CW40" s="2">
        <v>56.774700000000003</v>
      </c>
      <c r="DA40" s="167"/>
      <c r="DB40" s="2" t="s">
        <v>15</v>
      </c>
      <c r="DC40" s="2">
        <v>46.946100000000001</v>
      </c>
      <c r="DG40" s="167"/>
      <c r="DH40" s="2" t="s">
        <v>15</v>
      </c>
      <c r="DI40" s="2">
        <v>61.095100000000002</v>
      </c>
      <c r="DM40" s="167"/>
      <c r="DN40" s="2" t="s">
        <v>15</v>
      </c>
      <c r="DO40" s="2">
        <v>28.686499999999999</v>
      </c>
      <c r="DS40" s="167"/>
      <c r="DT40" s="2" t="s">
        <v>15</v>
      </c>
      <c r="DU40" s="2">
        <v>97.683700000000002</v>
      </c>
      <c r="DY40" s="167"/>
      <c r="DZ40" s="2" t="s">
        <v>15</v>
      </c>
      <c r="EA40" s="2">
        <v>29.869</v>
      </c>
      <c r="EE40" s="167"/>
      <c r="EF40" s="2" t="s">
        <v>15</v>
      </c>
      <c r="EG40" s="2">
        <v>103.3643</v>
      </c>
      <c r="EK40" s="167"/>
      <c r="EL40" s="2" t="s">
        <v>15</v>
      </c>
      <c r="EM40" s="2">
        <v>82.852699999999999</v>
      </c>
      <c r="EQ40" s="167"/>
      <c r="ER40" s="2" t="s">
        <v>15</v>
      </c>
      <c r="ES40" s="2">
        <v>93.373400000000004</v>
      </c>
      <c r="EW40" s="167"/>
      <c r="EX40" s="2" t="s">
        <v>15</v>
      </c>
      <c r="EY40" s="2">
        <v>77.031700000000001</v>
      </c>
      <c r="FC40" s="167"/>
      <c r="FD40" s="2" t="s">
        <v>15</v>
      </c>
      <c r="FE40" s="2">
        <v>51.757199999999997</v>
      </c>
    </row>
    <row r="41" spans="3:162">
      <c r="C41" s="165"/>
      <c r="D41" s="2" t="s">
        <v>16</v>
      </c>
      <c r="E41" s="2">
        <v>9.0820000000000007</v>
      </c>
      <c r="F41" s="3">
        <f>E41</f>
        <v>9.0820000000000007</v>
      </c>
      <c r="I41" s="144"/>
      <c r="J41" s="2" t="s">
        <v>16</v>
      </c>
      <c r="K41" s="28">
        <v>2.9083000000000001</v>
      </c>
      <c r="L41" s="3">
        <f>K41</f>
        <v>2.9083000000000001</v>
      </c>
      <c r="O41" s="144"/>
      <c r="P41" s="2" t="s">
        <v>16</v>
      </c>
      <c r="Q41" s="28">
        <v>5.2884000000000002</v>
      </c>
      <c r="R41" s="3">
        <f>Q41</f>
        <v>5.2884000000000002</v>
      </c>
      <c r="U41" s="144"/>
      <c r="V41" s="2" t="s">
        <v>16</v>
      </c>
      <c r="W41" s="28">
        <v>4.5647000000000002</v>
      </c>
      <c r="X41" s="3">
        <f>W41</f>
        <v>4.5647000000000002</v>
      </c>
      <c r="AA41" s="144"/>
      <c r="AB41" s="50" t="s">
        <v>16</v>
      </c>
      <c r="AC41" s="52">
        <v>3.2902</v>
      </c>
      <c r="AD41" s="53">
        <f>AC41</f>
        <v>3.2902</v>
      </c>
      <c r="AG41" s="144"/>
      <c r="AH41" s="50" t="s">
        <v>16</v>
      </c>
      <c r="AI41" s="49">
        <v>6.0679999999999996</v>
      </c>
      <c r="AJ41" s="53">
        <f>AI41</f>
        <v>6.0679999999999996</v>
      </c>
      <c r="AM41" s="144"/>
      <c r="AN41" s="50" t="s">
        <v>16</v>
      </c>
      <c r="AO41" s="49">
        <v>2.8012000000000001</v>
      </c>
      <c r="AP41" s="53">
        <f>AO41</f>
        <v>2.8012000000000001</v>
      </c>
      <c r="AS41" s="144"/>
      <c r="AT41" s="50" t="s">
        <v>16</v>
      </c>
      <c r="AU41" s="49">
        <v>0.2646</v>
      </c>
      <c r="AV41" s="53">
        <f>AU41</f>
        <v>0.2646</v>
      </c>
      <c r="AY41" s="144"/>
      <c r="AZ41" s="50" t="s">
        <v>16</v>
      </c>
      <c r="BA41" s="49">
        <v>0.61580000000000001</v>
      </c>
      <c r="BB41" s="53">
        <f>BA41</f>
        <v>0.61580000000000001</v>
      </c>
      <c r="BE41" s="144"/>
      <c r="BF41" s="50" t="s">
        <v>16</v>
      </c>
      <c r="BG41" s="49">
        <v>3.1073</v>
      </c>
      <c r="BH41" s="53">
        <f>BG41</f>
        <v>3.1073</v>
      </c>
      <c r="BK41" s="144"/>
      <c r="BL41" s="2" t="s">
        <v>16</v>
      </c>
      <c r="BM41" s="28">
        <v>3.5705</v>
      </c>
      <c r="BN41" s="3">
        <f>BM41</f>
        <v>3.5705</v>
      </c>
      <c r="BQ41" s="168"/>
      <c r="BR41" s="2" t="s">
        <v>16</v>
      </c>
      <c r="BS41" s="28">
        <v>1.6547000000000001</v>
      </c>
      <c r="BT41" s="3">
        <f>BS41</f>
        <v>1.6547000000000001</v>
      </c>
      <c r="BW41" s="168"/>
      <c r="BX41" s="2" t="s">
        <v>16</v>
      </c>
      <c r="BY41" s="28">
        <v>2.7347000000000001</v>
      </c>
      <c r="BZ41" s="3">
        <f>BY41</f>
        <v>2.7347000000000001</v>
      </c>
      <c r="CC41" s="168"/>
      <c r="CD41" s="2" t="s">
        <v>16</v>
      </c>
      <c r="CE41" s="28">
        <v>1.6052</v>
      </c>
      <c r="CF41" s="3">
        <f>CE41</f>
        <v>1.6052</v>
      </c>
      <c r="CI41" s="168"/>
      <c r="CJ41" s="2" t="s">
        <v>16</v>
      </c>
      <c r="CK41" s="28">
        <v>0.2581</v>
      </c>
      <c r="CL41" s="3">
        <f>CK41</f>
        <v>0.2581</v>
      </c>
      <c r="CO41" s="168"/>
      <c r="CP41" s="2" t="s">
        <v>16</v>
      </c>
      <c r="CQ41" s="49">
        <v>2.3639000000000001</v>
      </c>
      <c r="CR41" s="54">
        <f>CQ41</f>
        <v>2.3639000000000001</v>
      </c>
      <c r="CU41" s="168"/>
      <c r="CV41" s="2" t="s">
        <v>16</v>
      </c>
      <c r="CW41" s="28">
        <v>3.1486999999999998</v>
      </c>
      <c r="CX41" s="3">
        <f>CW41</f>
        <v>3.1486999999999998</v>
      </c>
      <c r="DA41" s="168"/>
      <c r="DB41" s="2" t="s">
        <v>16</v>
      </c>
      <c r="DC41" s="28">
        <v>4.4324000000000003</v>
      </c>
      <c r="DD41" s="3">
        <f>DC41</f>
        <v>4.4324000000000003</v>
      </c>
      <c r="DG41" s="168"/>
      <c r="DH41" s="2" t="s">
        <v>16</v>
      </c>
      <c r="DI41" s="28">
        <v>2.5286</v>
      </c>
      <c r="DJ41" s="3">
        <f>DI41</f>
        <v>2.5286</v>
      </c>
      <c r="DM41" s="168"/>
      <c r="DN41" s="2" t="s">
        <v>16</v>
      </c>
      <c r="DO41" s="28">
        <v>4.4980000000000002</v>
      </c>
      <c r="DP41" s="3">
        <f>DO41</f>
        <v>4.4980000000000002</v>
      </c>
      <c r="DS41" s="168"/>
      <c r="DT41" s="2" t="s">
        <v>16</v>
      </c>
      <c r="DU41" s="28">
        <v>2.4554999999999998</v>
      </c>
      <c r="DV41" s="3">
        <f>DU41</f>
        <v>2.4554999999999998</v>
      </c>
      <c r="DY41" s="168"/>
      <c r="DZ41" s="2" t="s">
        <v>16</v>
      </c>
      <c r="EA41" s="28">
        <v>5.7423999999999999</v>
      </c>
      <c r="EB41" s="3">
        <f>EA41</f>
        <v>5.7423999999999999</v>
      </c>
      <c r="EE41" s="168"/>
      <c r="EF41" s="2" t="s">
        <v>16</v>
      </c>
      <c r="EG41" s="28">
        <v>2.3641000000000001</v>
      </c>
      <c r="EH41" s="3">
        <f>EG41</f>
        <v>2.3641000000000001</v>
      </c>
      <c r="EK41" s="168"/>
      <c r="EL41" s="2" t="s">
        <v>16</v>
      </c>
      <c r="EM41" s="28">
        <v>2.78</v>
      </c>
      <c r="EN41" s="3">
        <f>EM41</f>
        <v>2.78</v>
      </c>
      <c r="EQ41" s="168"/>
      <c r="ER41" s="2" t="s">
        <v>16</v>
      </c>
      <c r="ES41" s="28">
        <v>1.7577</v>
      </c>
      <c r="ET41" s="3">
        <f>ES41</f>
        <v>1.7577</v>
      </c>
      <c r="EW41" s="168"/>
      <c r="EX41" s="2" t="s">
        <v>16</v>
      </c>
      <c r="EY41" s="28">
        <v>2.5737000000000001</v>
      </c>
      <c r="EZ41" s="3">
        <f>EY41</f>
        <v>2.5737000000000001</v>
      </c>
      <c r="FC41" s="168"/>
      <c r="FD41" s="2" t="s">
        <v>16</v>
      </c>
      <c r="FE41" s="28">
        <v>4.7842000000000002</v>
      </c>
      <c r="FF41" s="3">
        <f>FE41</f>
        <v>4.7842000000000002</v>
      </c>
    </row>
    <row r="42" spans="3:162">
      <c r="C42" s="165">
        <v>14</v>
      </c>
      <c r="D42" s="2" t="s">
        <v>14</v>
      </c>
      <c r="E42" s="2">
        <v>134.77979999999999</v>
      </c>
      <c r="I42" s="144">
        <v>14</v>
      </c>
      <c r="J42" s="2" t="s">
        <v>14</v>
      </c>
      <c r="K42" s="2">
        <v>167.0934</v>
      </c>
      <c r="O42" s="144">
        <v>14</v>
      </c>
      <c r="P42" s="2" t="s">
        <v>14</v>
      </c>
      <c r="Q42" s="2">
        <v>30.065000000000001</v>
      </c>
      <c r="U42" s="144">
        <v>14</v>
      </c>
      <c r="V42" s="2" t="s">
        <v>14</v>
      </c>
      <c r="W42" s="2">
        <v>245.7209</v>
      </c>
      <c r="AA42" s="144">
        <v>14</v>
      </c>
      <c r="AB42" s="50" t="s">
        <v>14</v>
      </c>
      <c r="AC42" s="50">
        <v>87.117699999999999</v>
      </c>
      <c r="AD42" s="51"/>
      <c r="AG42" s="144">
        <v>14</v>
      </c>
      <c r="AH42" s="50" t="s">
        <v>14</v>
      </c>
      <c r="AI42" s="2">
        <v>206.9015</v>
      </c>
      <c r="AJ42" s="51"/>
      <c r="AM42" s="144">
        <v>14</v>
      </c>
      <c r="AN42" s="50" t="s">
        <v>14</v>
      </c>
      <c r="AO42" s="2">
        <v>208.9178</v>
      </c>
      <c r="AP42" s="51"/>
      <c r="AS42" s="144">
        <v>14</v>
      </c>
      <c r="AT42" s="50" t="s">
        <v>14</v>
      </c>
      <c r="AU42" s="2">
        <v>205.8365</v>
      </c>
      <c r="AV42" s="51"/>
      <c r="AY42" s="144">
        <v>14</v>
      </c>
      <c r="AZ42" s="50" t="s">
        <v>14</v>
      </c>
      <c r="BA42" s="2">
        <v>238.90389999999999</v>
      </c>
      <c r="BB42" s="51"/>
      <c r="BE42" s="144">
        <v>14</v>
      </c>
      <c r="BF42" s="50" t="s">
        <v>14</v>
      </c>
      <c r="BG42" s="2">
        <v>133.04589999999999</v>
      </c>
      <c r="BH42" s="51"/>
      <c r="BK42" s="144">
        <v>14</v>
      </c>
      <c r="BL42" s="2" t="s">
        <v>14</v>
      </c>
      <c r="BM42" s="2">
        <v>227.83510000000001</v>
      </c>
      <c r="BQ42" s="166">
        <v>14</v>
      </c>
      <c r="BR42" s="2" t="s">
        <v>14</v>
      </c>
      <c r="BS42" s="2">
        <v>115.33199999999999</v>
      </c>
      <c r="BW42" s="166">
        <v>14</v>
      </c>
      <c r="BX42" s="2" t="s">
        <v>14</v>
      </c>
      <c r="BY42" s="2">
        <v>73.748099999999994</v>
      </c>
      <c r="CC42" s="166">
        <v>14</v>
      </c>
      <c r="CD42" s="2" t="s">
        <v>14</v>
      </c>
      <c r="CE42" s="2">
        <v>168.72829999999999</v>
      </c>
      <c r="CI42" s="166">
        <v>14</v>
      </c>
      <c r="CJ42" s="2" t="s">
        <v>14</v>
      </c>
      <c r="CK42" s="2">
        <v>104.6855</v>
      </c>
      <c r="CO42" s="166">
        <v>14</v>
      </c>
      <c r="CP42" s="2" t="s">
        <v>14</v>
      </c>
      <c r="CQ42" s="2">
        <v>119.3445</v>
      </c>
      <c r="CR42" s="54"/>
      <c r="CU42" s="166">
        <v>14</v>
      </c>
      <c r="CV42" s="2" t="s">
        <v>14</v>
      </c>
      <c r="CW42" s="2">
        <v>136.10230000000001</v>
      </c>
      <c r="DA42" s="166">
        <v>14</v>
      </c>
      <c r="DB42" s="2" t="s">
        <v>14</v>
      </c>
      <c r="DC42" s="2">
        <v>235.8597</v>
      </c>
      <c r="DG42" s="166">
        <v>14</v>
      </c>
      <c r="DH42" s="2" t="s">
        <v>14</v>
      </c>
      <c r="DI42" s="2">
        <v>58.668700000000001</v>
      </c>
      <c r="DM42" s="166">
        <v>14</v>
      </c>
      <c r="DN42" s="2" t="s">
        <v>14</v>
      </c>
      <c r="DO42" s="2">
        <v>151.7381</v>
      </c>
      <c r="DS42" s="166">
        <v>14</v>
      </c>
      <c r="DT42" s="2" t="s">
        <v>14</v>
      </c>
      <c r="DU42" s="2">
        <v>251.33949999999999</v>
      </c>
      <c r="DY42" s="166">
        <v>14</v>
      </c>
      <c r="DZ42" s="2" t="s">
        <v>14</v>
      </c>
      <c r="EA42" s="2">
        <v>216.8862</v>
      </c>
      <c r="EE42" s="166">
        <v>14</v>
      </c>
      <c r="EF42" s="2" t="s">
        <v>14</v>
      </c>
      <c r="EG42" s="2">
        <v>129.5264</v>
      </c>
      <c r="EK42" s="166">
        <v>14</v>
      </c>
      <c r="EL42" s="2" t="s">
        <v>14</v>
      </c>
      <c r="EM42" s="2">
        <v>213.22190000000001</v>
      </c>
      <c r="EQ42" s="166">
        <v>14</v>
      </c>
      <c r="ER42" s="2" t="s">
        <v>14</v>
      </c>
      <c r="ES42" s="2">
        <v>241.56</v>
      </c>
      <c r="EW42" s="166">
        <v>14</v>
      </c>
      <c r="EX42" s="2" t="s">
        <v>14</v>
      </c>
      <c r="EY42" s="2">
        <v>237.78790000000001</v>
      </c>
      <c r="FC42" s="166">
        <v>14</v>
      </c>
      <c r="FD42" s="2" t="s">
        <v>14</v>
      </c>
      <c r="FE42" s="2">
        <v>229.1421</v>
      </c>
    </row>
    <row r="43" spans="3:162">
      <c r="C43" s="165"/>
      <c r="D43" s="2" t="s">
        <v>15</v>
      </c>
      <c r="E43" s="2">
        <v>18.387499999999999</v>
      </c>
      <c r="I43" s="144"/>
      <c r="J43" s="2" t="s">
        <v>15</v>
      </c>
      <c r="K43" s="2">
        <v>57.454700000000003</v>
      </c>
      <c r="O43" s="144"/>
      <c r="P43" s="2" t="s">
        <v>15</v>
      </c>
      <c r="Q43" s="2">
        <v>7.2991999999999999</v>
      </c>
      <c r="U43" s="144"/>
      <c r="V43" s="2" t="s">
        <v>15</v>
      </c>
      <c r="W43" s="2">
        <v>48.842199999999998</v>
      </c>
      <c r="AA43" s="144"/>
      <c r="AB43" s="50" t="s">
        <v>15</v>
      </c>
      <c r="AC43" s="50">
        <v>18.879300000000001</v>
      </c>
      <c r="AD43" s="51"/>
      <c r="AG43" s="144"/>
      <c r="AH43" s="50" t="s">
        <v>15</v>
      </c>
      <c r="AI43" s="2">
        <v>32.3249</v>
      </c>
      <c r="AJ43" s="51"/>
      <c r="AM43" s="144"/>
      <c r="AN43" s="50" t="s">
        <v>15</v>
      </c>
      <c r="AO43" s="2">
        <v>36.504199999999997</v>
      </c>
      <c r="AP43" s="51"/>
      <c r="AS43" s="144"/>
      <c r="AT43" s="50" t="s">
        <v>15</v>
      </c>
      <c r="AU43" s="2">
        <v>32.244500000000002</v>
      </c>
      <c r="AV43" s="51"/>
      <c r="AY43" s="144"/>
      <c r="AZ43" s="50" t="s">
        <v>15</v>
      </c>
      <c r="BA43" s="2">
        <v>46.275300000000001</v>
      </c>
      <c r="BB43" s="51"/>
      <c r="BE43" s="144"/>
      <c r="BF43" s="50" t="s">
        <v>15</v>
      </c>
      <c r="BG43" s="2">
        <v>71.610600000000005</v>
      </c>
      <c r="BH43" s="51"/>
      <c r="BK43" s="144"/>
      <c r="BL43" s="2" t="s">
        <v>15</v>
      </c>
      <c r="BM43" s="2">
        <v>87.557299999999998</v>
      </c>
      <c r="BQ43" s="167"/>
      <c r="BR43" s="2" t="s">
        <v>15</v>
      </c>
      <c r="BS43" s="2">
        <v>91.840800000000002</v>
      </c>
      <c r="BW43" s="167"/>
      <c r="BX43" s="2" t="s">
        <v>15</v>
      </c>
      <c r="BY43" s="2">
        <v>55.860199999999999</v>
      </c>
      <c r="CC43" s="167"/>
      <c r="CD43" s="2" t="s">
        <v>15</v>
      </c>
      <c r="CE43" s="2">
        <v>36.869999999999997</v>
      </c>
      <c r="CI43" s="167"/>
      <c r="CJ43" s="2" t="s">
        <v>15</v>
      </c>
      <c r="CK43" s="2">
        <v>47.058300000000003</v>
      </c>
      <c r="CO43" s="167"/>
      <c r="CP43" s="2" t="s">
        <v>15</v>
      </c>
      <c r="CQ43" s="2">
        <v>16.3066</v>
      </c>
      <c r="CR43" s="54"/>
      <c r="CU43" s="167"/>
      <c r="CV43" s="2" t="s">
        <v>15</v>
      </c>
      <c r="CW43" s="2">
        <v>66.089799999999997</v>
      </c>
      <c r="DA43" s="167"/>
      <c r="DB43" s="2" t="s">
        <v>15</v>
      </c>
      <c r="DC43" s="2">
        <v>35.405000000000001</v>
      </c>
      <c r="DG43" s="167"/>
      <c r="DH43" s="2" t="s">
        <v>15</v>
      </c>
      <c r="DI43" s="2">
        <v>26.9621</v>
      </c>
      <c r="DM43" s="167"/>
      <c r="DN43" s="2" t="s">
        <v>15</v>
      </c>
      <c r="DO43" s="2">
        <v>71.203100000000006</v>
      </c>
      <c r="DS43" s="167"/>
      <c r="DT43" s="2" t="s">
        <v>15</v>
      </c>
      <c r="DU43" s="2">
        <v>89.391400000000004</v>
      </c>
      <c r="DY43" s="167"/>
      <c r="DZ43" s="2" t="s">
        <v>15</v>
      </c>
      <c r="EA43" s="2">
        <v>75.424599999999998</v>
      </c>
      <c r="EE43" s="167"/>
      <c r="EF43" s="2" t="s">
        <v>15</v>
      </c>
      <c r="EG43" s="2">
        <v>25.160399999999999</v>
      </c>
      <c r="EK43" s="167"/>
      <c r="EL43" s="2" t="s">
        <v>15</v>
      </c>
      <c r="EM43" s="2">
        <v>29.843499999999999</v>
      </c>
      <c r="EQ43" s="167"/>
      <c r="ER43" s="2" t="s">
        <v>15</v>
      </c>
      <c r="ES43" s="2">
        <v>104.5752</v>
      </c>
      <c r="EW43" s="167"/>
      <c r="EX43" s="2" t="s">
        <v>15</v>
      </c>
      <c r="EY43" s="2">
        <v>60.671799999999998</v>
      </c>
      <c r="FC43" s="167"/>
      <c r="FD43" s="2" t="s">
        <v>15</v>
      </c>
      <c r="FE43" s="2">
        <v>50.053899999999999</v>
      </c>
    </row>
    <row r="44" spans="3:162">
      <c r="C44" s="165"/>
      <c r="D44" s="2" t="s">
        <v>16</v>
      </c>
      <c r="E44" s="2">
        <v>7.33</v>
      </c>
      <c r="F44" s="3">
        <f>E44</f>
        <v>7.33</v>
      </c>
      <c r="I44" s="144"/>
      <c r="J44" s="2" t="s">
        <v>16</v>
      </c>
      <c r="K44" s="28">
        <v>2.9083000000000001</v>
      </c>
      <c r="L44" s="3">
        <f>K44</f>
        <v>2.9083000000000001</v>
      </c>
      <c r="O44" s="144"/>
      <c r="P44" s="2" t="s">
        <v>16</v>
      </c>
      <c r="Q44" s="28">
        <v>4.1189999999999998</v>
      </c>
      <c r="R44" s="3">
        <f>Q44</f>
        <v>4.1189999999999998</v>
      </c>
      <c r="U44" s="144"/>
      <c r="V44" s="2" t="s">
        <v>16</v>
      </c>
      <c r="W44" s="28">
        <v>5.0308999999999999</v>
      </c>
      <c r="X44" s="3">
        <f>W44</f>
        <v>5.0308999999999999</v>
      </c>
      <c r="AA44" s="144"/>
      <c r="AB44" s="50" t="s">
        <v>16</v>
      </c>
      <c r="AC44" s="52">
        <v>4.6144999999999996</v>
      </c>
      <c r="AD44" s="53">
        <f>AC44</f>
        <v>4.6144999999999996</v>
      </c>
      <c r="AG44" s="144"/>
      <c r="AH44" s="50" t="s">
        <v>16</v>
      </c>
      <c r="AI44" s="49">
        <v>6.4006999999999996</v>
      </c>
      <c r="AJ44" s="53">
        <f>AI44</f>
        <v>6.4006999999999996</v>
      </c>
      <c r="AM44" s="144"/>
      <c r="AN44" s="50" t="s">
        <v>16</v>
      </c>
      <c r="AO44" s="49">
        <v>5.7230999999999996</v>
      </c>
      <c r="AP44" s="53">
        <f>AO44</f>
        <v>5.7230999999999996</v>
      </c>
      <c r="AS44" s="144"/>
      <c r="AT44" s="50" t="s">
        <v>16</v>
      </c>
      <c r="AU44" s="49">
        <v>6.3836000000000004</v>
      </c>
      <c r="AV44" s="53">
        <f>AU44</f>
        <v>6.3836000000000004</v>
      </c>
      <c r="AY44" s="144"/>
      <c r="AZ44" s="50" t="s">
        <v>16</v>
      </c>
      <c r="BA44" s="49">
        <v>5.1627000000000001</v>
      </c>
      <c r="BB44" s="53">
        <f>BA44</f>
        <v>5.1627000000000001</v>
      </c>
      <c r="BE44" s="144"/>
      <c r="BF44" s="50" t="s">
        <v>16</v>
      </c>
      <c r="BG44" s="49">
        <v>1.8579000000000001</v>
      </c>
      <c r="BH44" s="53">
        <f>BG44</f>
        <v>1.8579000000000001</v>
      </c>
      <c r="BK44" s="144"/>
      <c r="BL44" s="2" t="s">
        <v>16</v>
      </c>
      <c r="BM44" s="28">
        <v>2.6021000000000001</v>
      </c>
      <c r="BN44" s="3">
        <f>BM44</f>
        <v>2.6021000000000001</v>
      </c>
      <c r="BQ44" s="168"/>
      <c r="BR44" s="2" t="s">
        <v>16</v>
      </c>
      <c r="BS44" s="28">
        <v>1.2558</v>
      </c>
      <c r="BT44" s="3">
        <f>BS44</f>
        <v>1.2558</v>
      </c>
      <c r="BW44" s="168"/>
      <c r="BX44" s="2" t="s">
        <v>16</v>
      </c>
      <c r="BY44" s="28">
        <v>1.3202</v>
      </c>
      <c r="BZ44" s="3">
        <f>BY44</f>
        <v>1.3202</v>
      </c>
      <c r="CC44" s="168"/>
      <c r="CD44" s="2" t="s">
        <v>16</v>
      </c>
      <c r="CE44" s="28">
        <v>4.5762999999999998</v>
      </c>
      <c r="CF44" s="3">
        <f>CE44</f>
        <v>4.5762999999999998</v>
      </c>
      <c r="CI44" s="168"/>
      <c r="CJ44" s="2" t="s">
        <v>16</v>
      </c>
      <c r="CK44" s="28">
        <v>2.2246000000000001</v>
      </c>
      <c r="CL44" s="3">
        <f>CK44</f>
        <v>2.2246000000000001</v>
      </c>
      <c r="CO44" s="168"/>
      <c r="CP44" s="2" t="s">
        <v>16</v>
      </c>
      <c r="CQ44" s="49">
        <v>7.3188000000000004</v>
      </c>
      <c r="CR44" s="54">
        <f>CQ44</f>
        <v>7.3188000000000004</v>
      </c>
      <c r="CU44" s="168"/>
      <c r="CV44" s="2" t="s">
        <v>16</v>
      </c>
      <c r="CW44" s="28">
        <v>2.0594000000000001</v>
      </c>
      <c r="CX44" s="3">
        <f>CW44</f>
        <v>2.0594000000000001</v>
      </c>
      <c r="DA44" s="168"/>
      <c r="DB44" s="2" t="s">
        <v>16</v>
      </c>
      <c r="DC44" s="28">
        <v>6.6618000000000004</v>
      </c>
      <c r="DD44" s="3">
        <f>DC44</f>
        <v>6.6618000000000004</v>
      </c>
      <c r="DG44" s="168"/>
      <c r="DH44" s="2" t="s">
        <v>16</v>
      </c>
      <c r="DI44" s="28">
        <v>2.1760000000000002</v>
      </c>
      <c r="DJ44" s="3">
        <f>DI44</f>
        <v>2.1760000000000002</v>
      </c>
      <c r="DM44" s="168"/>
      <c r="DN44" s="2" t="s">
        <v>16</v>
      </c>
      <c r="DO44" s="28">
        <v>2.1311</v>
      </c>
      <c r="DP44" s="3">
        <f>DO44</f>
        <v>2.1311</v>
      </c>
      <c r="DS44" s="168"/>
      <c r="DT44" s="2" t="s">
        <v>16</v>
      </c>
      <c r="DU44" s="28">
        <v>2.8117000000000001</v>
      </c>
      <c r="DV44" s="3">
        <f>DU44</f>
        <v>2.8117000000000001</v>
      </c>
      <c r="DY44" s="168"/>
      <c r="DZ44" s="2" t="s">
        <v>16</v>
      </c>
      <c r="EA44" s="28">
        <v>2.8755000000000002</v>
      </c>
      <c r="EB44" s="3">
        <f>EA44</f>
        <v>2.8755000000000002</v>
      </c>
      <c r="EE44" s="168"/>
      <c r="EF44" s="2" t="s">
        <v>16</v>
      </c>
      <c r="EG44" s="28">
        <v>5.1479999999999997</v>
      </c>
      <c r="EH44" s="3">
        <f>EG44</f>
        <v>5.1479999999999997</v>
      </c>
      <c r="EK44" s="168"/>
      <c r="EL44" s="2" t="s">
        <v>16</v>
      </c>
      <c r="EM44" s="28">
        <v>7.1447000000000003</v>
      </c>
      <c r="EN44" s="3">
        <f>EM44</f>
        <v>7.1447000000000003</v>
      </c>
      <c r="EQ44" s="168"/>
      <c r="ER44" s="2" t="s">
        <v>16</v>
      </c>
      <c r="ES44" s="28">
        <v>2.3098999999999998</v>
      </c>
      <c r="ET44" s="3">
        <f>ES44</f>
        <v>2.3098999999999998</v>
      </c>
      <c r="EW44" s="168"/>
      <c r="EX44" s="2" t="s">
        <v>16</v>
      </c>
      <c r="EY44" s="28">
        <v>3.9192</v>
      </c>
      <c r="EZ44" s="3">
        <f>EY44</f>
        <v>3.9192</v>
      </c>
      <c r="FC44" s="168"/>
      <c r="FD44" s="2" t="s">
        <v>16</v>
      </c>
      <c r="FE44" s="28">
        <v>4.5778999999999996</v>
      </c>
      <c r="FF44" s="3">
        <f>FE44</f>
        <v>4.5778999999999996</v>
      </c>
    </row>
    <row r="45" spans="3:162">
      <c r="C45" s="165">
        <v>15</v>
      </c>
      <c r="D45" s="2" t="s">
        <v>14</v>
      </c>
      <c r="E45" s="2">
        <v>91.824799999999996</v>
      </c>
      <c r="I45" s="144">
        <v>15</v>
      </c>
      <c r="J45" s="2" t="s">
        <v>14</v>
      </c>
      <c r="K45" s="2">
        <v>202.8099</v>
      </c>
      <c r="O45" s="144">
        <v>15</v>
      </c>
      <c r="P45" s="2" t="s">
        <v>14</v>
      </c>
      <c r="Q45" s="2">
        <v>181.10140000000001</v>
      </c>
      <c r="U45" s="144">
        <v>15</v>
      </c>
      <c r="V45" s="2" t="s">
        <v>14</v>
      </c>
      <c r="W45" s="2">
        <v>225.35050000000001</v>
      </c>
      <c r="AA45" s="144">
        <v>15</v>
      </c>
      <c r="AB45" s="50" t="s">
        <v>14</v>
      </c>
      <c r="AC45" s="50">
        <v>116.3335</v>
      </c>
      <c r="AD45" s="51"/>
      <c r="AG45" s="144">
        <v>15</v>
      </c>
      <c r="AH45" s="50" t="s">
        <v>14</v>
      </c>
      <c r="AI45" s="2">
        <v>208.10810000000001</v>
      </c>
      <c r="AJ45" s="51"/>
      <c r="AM45" s="144">
        <v>15</v>
      </c>
      <c r="AN45" s="50" t="s">
        <v>14</v>
      </c>
      <c r="AO45" s="2">
        <v>93.691199999999995</v>
      </c>
      <c r="AP45" s="51"/>
      <c r="AS45" s="144">
        <v>15</v>
      </c>
      <c r="AT45" s="50" t="s">
        <v>14</v>
      </c>
      <c r="AU45" s="2">
        <v>114.6966</v>
      </c>
      <c r="AV45" s="51"/>
      <c r="AY45" s="144">
        <v>15</v>
      </c>
      <c r="AZ45" s="50" t="s">
        <v>14</v>
      </c>
      <c r="BA45" s="2">
        <v>19.611000000000001</v>
      </c>
      <c r="BB45" s="51"/>
      <c r="BE45" s="144">
        <v>15</v>
      </c>
      <c r="BF45" s="50" t="s">
        <v>14</v>
      </c>
      <c r="BG45" s="2">
        <v>226.22730000000001</v>
      </c>
      <c r="BH45" s="51"/>
      <c r="BK45" s="144">
        <v>15</v>
      </c>
      <c r="BL45" s="2" t="s">
        <v>14</v>
      </c>
      <c r="BM45" s="2">
        <v>223.90610000000001</v>
      </c>
      <c r="BQ45" s="166">
        <v>15</v>
      </c>
      <c r="BR45" s="2" t="s">
        <v>14</v>
      </c>
      <c r="BS45" s="2">
        <v>104.4152</v>
      </c>
      <c r="BW45" s="166">
        <v>15</v>
      </c>
      <c r="BX45" s="2" t="s">
        <v>14</v>
      </c>
      <c r="BY45" s="2">
        <v>143.66370000000001</v>
      </c>
      <c r="CC45" s="166">
        <v>15</v>
      </c>
      <c r="CD45" s="2" t="s">
        <v>14</v>
      </c>
      <c r="CE45" s="2">
        <v>186.94370000000001</v>
      </c>
      <c r="CI45" s="166">
        <v>15</v>
      </c>
      <c r="CJ45" s="2" t="s">
        <v>14</v>
      </c>
      <c r="CK45" s="2">
        <v>252.87049999999999</v>
      </c>
      <c r="CO45" s="166">
        <v>15</v>
      </c>
      <c r="CP45" s="2" t="s">
        <v>14</v>
      </c>
      <c r="CQ45" s="2">
        <v>152.26779999999999</v>
      </c>
      <c r="CR45" s="54"/>
      <c r="CU45" s="166">
        <v>15</v>
      </c>
      <c r="CV45" s="2" t="s">
        <v>14</v>
      </c>
      <c r="CW45" s="2">
        <v>162.1806</v>
      </c>
      <c r="DA45" s="166">
        <v>15</v>
      </c>
      <c r="DB45" s="2" t="s">
        <v>14</v>
      </c>
      <c r="DC45" s="2">
        <v>252.40790000000001</v>
      </c>
      <c r="DG45" s="166">
        <v>15</v>
      </c>
      <c r="DH45" s="2" t="s">
        <v>14</v>
      </c>
      <c r="DI45" s="2">
        <v>232.6062</v>
      </c>
      <c r="DM45" s="166">
        <v>15</v>
      </c>
      <c r="DN45" s="2" t="s">
        <v>14</v>
      </c>
      <c r="DO45" s="2">
        <v>194.90270000000001</v>
      </c>
      <c r="DS45" s="166">
        <v>15</v>
      </c>
      <c r="DT45" s="2" t="s">
        <v>14</v>
      </c>
      <c r="DU45" s="2">
        <v>254.99690000000001</v>
      </c>
      <c r="DY45" s="166">
        <v>15</v>
      </c>
      <c r="DZ45" s="2" t="s">
        <v>14</v>
      </c>
      <c r="EA45" s="2">
        <v>218.57069999999999</v>
      </c>
      <c r="EE45" s="166">
        <v>15</v>
      </c>
      <c r="EF45" s="2" t="s">
        <v>14</v>
      </c>
      <c r="EG45" s="2">
        <v>250.89940000000001</v>
      </c>
      <c r="EK45" s="166">
        <v>15</v>
      </c>
      <c r="EL45" s="2" t="s">
        <v>14</v>
      </c>
      <c r="EM45" s="2">
        <v>195.5968</v>
      </c>
      <c r="EQ45" s="166">
        <v>15</v>
      </c>
      <c r="ER45" s="2" t="s">
        <v>14</v>
      </c>
      <c r="ES45" s="2">
        <v>252.64160000000001</v>
      </c>
      <c r="EW45" s="166">
        <v>15</v>
      </c>
      <c r="EX45" s="2" t="s">
        <v>14</v>
      </c>
      <c r="EY45" s="2">
        <v>253.84639999999999</v>
      </c>
      <c r="FC45" s="166">
        <v>15</v>
      </c>
      <c r="FD45" s="2" t="s">
        <v>14</v>
      </c>
      <c r="FE45" s="2">
        <v>132.65530000000001</v>
      </c>
    </row>
    <row r="46" spans="3:162">
      <c r="C46" s="165"/>
      <c r="D46" s="2" t="s">
        <v>15</v>
      </c>
      <c r="E46" s="2">
        <v>22.884899999999998</v>
      </c>
      <c r="I46" s="144"/>
      <c r="J46" s="2" t="s">
        <v>15</v>
      </c>
      <c r="K46" s="2">
        <v>58.652200000000001</v>
      </c>
      <c r="O46" s="144"/>
      <c r="P46" s="2" t="s">
        <v>15</v>
      </c>
      <c r="Q46" s="2">
        <v>40.6387</v>
      </c>
      <c r="U46" s="144"/>
      <c r="V46" s="2" t="s">
        <v>15</v>
      </c>
      <c r="W46" s="2">
        <v>48.999699999999997</v>
      </c>
      <c r="AA46" s="144"/>
      <c r="AB46" s="50" t="s">
        <v>15</v>
      </c>
      <c r="AC46" s="50">
        <v>31.113900000000001</v>
      </c>
      <c r="AD46" s="51"/>
      <c r="AG46" s="144"/>
      <c r="AH46" s="50" t="s">
        <v>15</v>
      </c>
      <c r="AI46" s="2">
        <v>57.7333</v>
      </c>
      <c r="AJ46" s="51"/>
      <c r="AM46" s="144"/>
      <c r="AN46" s="50" t="s">
        <v>15</v>
      </c>
      <c r="AO46" s="2">
        <v>35.182499999999997</v>
      </c>
      <c r="AP46" s="51"/>
      <c r="AS46" s="144"/>
      <c r="AT46" s="50" t="s">
        <v>15</v>
      </c>
      <c r="AU46" s="2">
        <v>23.356200000000001</v>
      </c>
      <c r="AV46" s="51"/>
      <c r="AY46" s="144"/>
      <c r="AZ46" s="50" t="s">
        <v>15</v>
      </c>
      <c r="BA46" s="2">
        <v>20.0793</v>
      </c>
      <c r="BB46" s="51"/>
      <c r="BE46" s="144"/>
      <c r="BF46" s="50" t="s">
        <v>15</v>
      </c>
      <c r="BG46" s="2">
        <v>32.133600000000001</v>
      </c>
      <c r="BH46" s="51"/>
      <c r="BK46" s="144"/>
      <c r="BL46" s="2" t="s">
        <v>15</v>
      </c>
      <c r="BM46" s="2">
        <v>72.546700000000001</v>
      </c>
      <c r="BQ46" s="167"/>
      <c r="BR46" s="2" t="s">
        <v>15</v>
      </c>
      <c r="BS46" s="2">
        <v>58.334699999999998</v>
      </c>
      <c r="BW46" s="167"/>
      <c r="BX46" s="2" t="s">
        <v>15</v>
      </c>
      <c r="BY46" s="2">
        <v>59.766300000000001</v>
      </c>
      <c r="CC46" s="167"/>
      <c r="CD46" s="2" t="s">
        <v>15</v>
      </c>
      <c r="CE46" s="2">
        <v>41.367800000000003</v>
      </c>
      <c r="CI46" s="167"/>
      <c r="CJ46" s="2" t="s">
        <v>15</v>
      </c>
      <c r="CK46" s="2">
        <v>86.609800000000007</v>
      </c>
      <c r="CO46" s="167"/>
      <c r="CP46" s="2" t="s">
        <v>15</v>
      </c>
      <c r="CQ46" s="2">
        <v>14.700200000000001</v>
      </c>
      <c r="CR46" s="54"/>
      <c r="CU46" s="167"/>
      <c r="CV46" s="2" t="s">
        <v>15</v>
      </c>
      <c r="CW46" s="2">
        <v>60.969000000000001</v>
      </c>
      <c r="DA46" s="167"/>
      <c r="DB46" s="2" t="s">
        <v>15</v>
      </c>
      <c r="DC46" s="2">
        <v>106.84869999999999</v>
      </c>
      <c r="DG46" s="167"/>
      <c r="DH46" s="2" t="s">
        <v>15</v>
      </c>
      <c r="DI46" s="2">
        <v>49.6646</v>
      </c>
      <c r="DM46" s="167"/>
      <c r="DN46" s="2" t="s">
        <v>15</v>
      </c>
      <c r="DO46" s="2">
        <v>76.936899999999994</v>
      </c>
      <c r="DS46" s="167"/>
      <c r="DT46" s="2" t="s">
        <v>15</v>
      </c>
      <c r="DU46" s="2">
        <v>74.256500000000003</v>
      </c>
      <c r="DY46" s="167"/>
      <c r="DZ46" s="2" t="s">
        <v>15</v>
      </c>
      <c r="EA46" s="2">
        <v>55.215899999999998</v>
      </c>
      <c r="EE46" s="167"/>
      <c r="EF46" s="2" t="s">
        <v>15</v>
      </c>
      <c r="EG46" s="2">
        <v>43.360999999999997</v>
      </c>
      <c r="EK46" s="167"/>
      <c r="EL46" s="2" t="s">
        <v>15</v>
      </c>
      <c r="EM46" s="2">
        <v>42.086399999999998</v>
      </c>
      <c r="EQ46" s="167"/>
      <c r="ER46" s="2" t="s">
        <v>15</v>
      </c>
      <c r="ES46" s="2">
        <v>94.289699999999996</v>
      </c>
      <c r="EW46" s="167"/>
      <c r="EX46" s="2" t="s">
        <v>15</v>
      </c>
      <c r="EY46" s="2">
        <v>102.9418</v>
      </c>
      <c r="FC46" s="167"/>
      <c r="FD46" s="2" t="s">
        <v>15</v>
      </c>
      <c r="FE46" s="2">
        <v>26.3201</v>
      </c>
    </row>
    <row r="47" spans="3:162">
      <c r="C47" s="165"/>
      <c r="D47" s="2" t="s">
        <v>16</v>
      </c>
      <c r="E47" s="2">
        <v>4.0125000000000002</v>
      </c>
      <c r="F47" s="3">
        <f>E47</f>
        <v>4.0125000000000002</v>
      </c>
      <c r="I47" s="144"/>
      <c r="J47" s="2" t="s">
        <v>16</v>
      </c>
      <c r="K47" s="28">
        <v>3.4578000000000002</v>
      </c>
      <c r="L47" s="3">
        <f>K47</f>
        <v>3.4578000000000002</v>
      </c>
      <c r="O47" s="144"/>
      <c r="P47" s="2" t="s">
        <v>16</v>
      </c>
      <c r="Q47" s="28">
        <v>4.4564000000000004</v>
      </c>
      <c r="R47" s="3">
        <f>Q47</f>
        <v>4.4564000000000004</v>
      </c>
      <c r="U47" s="144"/>
      <c r="V47" s="2" t="s">
        <v>16</v>
      </c>
      <c r="W47" s="28">
        <v>4.5990000000000002</v>
      </c>
      <c r="X47" s="3">
        <f>W47</f>
        <v>4.5990000000000002</v>
      </c>
      <c r="AA47" s="144"/>
      <c r="AB47" s="50" t="s">
        <v>16</v>
      </c>
      <c r="AC47" s="52">
        <v>3.7389999999999999</v>
      </c>
      <c r="AD47" s="53">
        <f>AC47</f>
        <v>3.7389999999999999</v>
      </c>
      <c r="AG47" s="144"/>
      <c r="AH47" s="50" t="s">
        <v>16</v>
      </c>
      <c r="AI47" s="49">
        <v>3.6046</v>
      </c>
      <c r="AJ47" s="53">
        <f>AI47</f>
        <v>3.6046</v>
      </c>
      <c r="AM47" s="144"/>
      <c r="AN47" s="50" t="s">
        <v>16</v>
      </c>
      <c r="AO47" s="49">
        <v>2.6629999999999998</v>
      </c>
      <c r="AP47" s="53">
        <f>AO47</f>
        <v>2.6629999999999998</v>
      </c>
      <c r="AS47" s="144"/>
      <c r="AT47" s="50" t="s">
        <v>16</v>
      </c>
      <c r="AU47" s="49">
        <v>4.9108000000000001</v>
      </c>
      <c r="AV47" s="53">
        <f>AU47</f>
        <v>4.9108000000000001</v>
      </c>
      <c r="AY47" s="144"/>
      <c r="AZ47" s="50" t="s">
        <v>16</v>
      </c>
      <c r="BA47" s="49">
        <v>0.97670000000000001</v>
      </c>
      <c r="BB47" s="53">
        <f>BA47</f>
        <v>0.97670000000000001</v>
      </c>
      <c r="BE47" s="144"/>
      <c r="BF47" s="50" t="s">
        <v>16</v>
      </c>
      <c r="BG47" s="49">
        <v>7.0401999999999996</v>
      </c>
      <c r="BH47" s="53">
        <f>BG47</f>
        <v>7.0401999999999996</v>
      </c>
      <c r="BK47" s="144"/>
      <c r="BL47" s="2" t="s">
        <v>16</v>
      </c>
      <c r="BM47" s="28">
        <v>3.0863999999999998</v>
      </c>
      <c r="BN47" s="3">
        <f>BM47</f>
        <v>3.0863999999999998</v>
      </c>
      <c r="BQ47" s="168"/>
      <c r="BR47" s="2" t="s">
        <v>16</v>
      </c>
      <c r="BS47" s="28">
        <v>1.7899</v>
      </c>
      <c r="BT47" s="3">
        <f>BS47</f>
        <v>1.7899</v>
      </c>
      <c r="BW47" s="168"/>
      <c r="BX47" s="2" t="s">
        <v>16</v>
      </c>
      <c r="BY47" s="28">
        <v>2.4037999999999999</v>
      </c>
      <c r="BZ47" s="3">
        <f>BY47</f>
        <v>2.4037999999999999</v>
      </c>
      <c r="CC47" s="168"/>
      <c r="CD47" s="2" t="s">
        <v>16</v>
      </c>
      <c r="CE47" s="28">
        <v>4.5190999999999999</v>
      </c>
      <c r="CF47" s="3">
        <f>CE47</f>
        <v>4.5190999999999999</v>
      </c>
      <c r="CI47" s="168"/>
      <c r="CJ47" s="2" t="s">
        <v>16</v>
      </c>
      <c r="CK47" s="28">
        <v>2.9197000000000002</v>
      </c>
      <c r="CL47" s="3">
        <f>CK47</f>
        <v>2.9197000000000002</v>
      </c>
      <c r="CO47" s="168"/>
      <c r="CP47" s="2" t="s">
        <v>16</v>
      </c>
      <c r="CQ47" s="49">
        <v>10.3582</v>
      </c>
      <c r="CR47" s="54">
        <f>CQ47</f>
        <v>10.3582</v>
      </c>
      <c r="CU47" s="168"/>
      <c r="CV47" s="2" t="s">
        <v>16</v>
      </c>
      <c r="CW47" s="28">
        <v>2.6600999999999999</v>
      </c>
      <c r="CX47" s="3">
        <f>CW47</f>
        <v>2.6600999999999999</v>
      </c>
      <c r="DA47" s="168"/>
      <c r="DB47" s="2" t="s">
        <v>16</v>
      </c>
      <c r="DC47" s="28">
        <v>2.3622999999999998</v>
      </c>
      <c r="DD47" s="3">
        <f>DC47</f>
        <v>2.3622999999999998</v>
      </c>
      <c r="DG47" s="168"/>
      <c r="DH47" s="2" t="s">
        <v>16</v>
      </c>
      <c r="DI47" s="28">
        <v>4.6835000000000004</v>
      </c>
      <c r="DJ47" s="3">
        <f>DI47</f>
        <v>4.6835000000000004</v>
      </c>
      <c r="DM47" s="168"/>
      <c r="DN47" s="2" t="s">
        <v>16</v>
      </c>
      <c r="DO47" s="28">
        <v>2.5333000000000001</v>
      </c>
      <c r="DP47" s="3">
        <f>DO47</f>
        <v>2.5333000000000001</v>
      </c>
      <c r="DS47" s="168"/>
      <c r="DT47" s="2" t="s">
        <v>16</v>
      </c>
      <c r="DU47" s="28">
        <v>3.4340000000000002</v>
      </c>
      <c r="DV47" s="3">
        <f>DU47</f>
        <v>3.4340000000000002</v>
      </c>
      <c r="DY47" s="168"/>
      <c r="DZ47" s="2" t="s">
        <v>16</v>
      </c>
      <c r="EA47" s="28">
        <v>3.9584999999999999</v>
      </c>
      <c r="EB47" s="3">
        <f>EA47</f>
        <v>3.9584999999999999</v>
      </c>
      <c r="EE47" s="168"/>
      <c r="EF47" s="2" t="s">
        <v>16</v>
      </c>
      <c r="EG47" s="28">
        <v>5.7862999999999998</v>
      </c>
      <c r="EH47" s="3">
        <f>EG47</f>
        <v>5.7862999999999998</v>
      </c>
      <c r="EK47" s="168"/>
      <c r="EL47" s="2" t="s">
        <v>16</v>
      </c>
      <c r="EM47" s="28">
        <v>4.6475</v>
      </c>
      <c r="EN47" s="3">
        <f>EM47</f>
        <v>4.6475</v>
      </c>
      <c r="EQ47" s="168"/>
      <c r="ER47" s="2" t="s">
        <v>16</v>
      </c>
      <c r="ES47" s="28">
        <v>2.6793999999999998</v>
      </c>
      <c r="ET47" s="3">
        <f>ES47</f>
        <v>2.6793999999999998</v>
      </c>
      <c r="EW47" s="168"/>
      <c r="EX47" s="2" t="s">
        <v>16</v>
      </c>
      <c r="EY47" s="28">
        <v>2.4659</v>
      </c>
      <c r="EZ47" s="3">
        <f>EY47</f>
        <v>2.4659</v>
      </c>
      <c r="FC47" s="168"/>
      <c r="FD47" s="2" t="s">
        <v>16</v>
      </c>
      <c r="FE47" s="28">
        <v>5.0400999999999998</v>
      </c>
      <c r="FF47" s="3">
        <f>FE47</f>
        <v>5.0400999999999998</v>
      </c>
    </row>
    <row r="48" spans="3:162">
      <c r="C48" s="165">
        <v>16</v>
      </c>
      <c r="D48" s="2" t="s">
        <v>14</v>
      </c>
      <c r="E48" s="2">
        <v>252.17439999999999</v>
      </c>
      <c r="I48" s="144">
        <v>16</v>
      </c>
      <c r="J48" s="2" t="s">
        <v>14</v>
      </c>
      <c r="K48" s="2">
        <v>198.0232</v>
      </c>
      <c r="O48" s="144">
        <v>16</v>
      </c>
      <c r="P48" s="2" t="s">
        <v>14</v>
      </c>
      <c r="Q48" s="2">
        <v>242.33179999999999</v>
      </c>
      <c r="U48" s="144">
        <v>16</v>
      </c>
      <c r="V48" s="2" t="s">
        <v>14</v>
      </c>
      <c r="W48" s="2">
        <v>152.09960000000001</v>
      </c>
      <c r="AA48" s="144">
        <v>16</v>
      </c>
      <c r="AB48" s="50" t="s">
        <v>14</v>
      </c>
      <c r="AC48" s="50">
        <v>99.631900000000002</v>
      </c>
      <c r="AD48" s="51"/>
      <c r="AG48" s="144">
        <v>16</v>
      </c>
      <c r="AH48" s="50" t="s">
        <v>14</v>
      </c>
      <c r="AI48" s="2">
        <v>141.48509999999999</v>
      </c>
      <c r="AJ48" s="51"/>
      <c r="AM48" s="144">
        <v>16</v>
      </c>
      <c r="AN48" s="50" t="s">
        <v>14</v>
      </c>
      <c r="AO48" s="2">
        <v>36.444400000000002</v>
      </c>
      <c r="AP48" s="51"/>
      <c r="AS48" s="144">
        <v>16</v>
      </c>
      <c r="AT48" s="50" t="s">
        <v>14</v>
      </c>
      <c r="AU48" s="2">
        <v>11.1418</v>
      </c>
      <c r="AV48" s="51"/>
      <c r="AY48" s="144">
        <v>16</v>
      </c>
      <c r="AZ48" s="50" t="s">
        <v>14</v>
      </c>
      <c r="BA48" s="2">
        <v>83.133300000000006</v>
      </c>
      <c r="BB48" s="51"/>
      <c r="BE48" s="144">
        <v>16</v>
      </c>
      <c r="BF48" s="50" t="s">
        <v>14</v>
      </c>
      <c r="BG48" s="2">
        <v>142.8672</v>
      </c>
      <c r="BH48" s="51"/>
      <c r="BK48" s="144">
        <v>16</v>
      </c>
      <c r="BL48" s="2" t="s">
        <v>14</v>
      </c>
      <c r="BM48" s="2">
        <v>173.9367</v>
      </c>
      <c r="BQ48" s="166">
        <v>16</v>
      </c>
      <c r="BR48" s="2" t="s">
        <v>14</v>
      </c>
      <c r="BS48" s="2">
        <v>87.199700000000007</v>
      </c>
      <c r="BW48" s="166">
        <v>16</v>
      </c>
      <c r="BX48" s="2" t="s">
        <v>14</v>
      </c>
      <c r="BY48" s="2">
        <v>127.4058</v>
      </c>
      <c r="CC48" s="166">
        <v>16</v>
      </c>
      <c r="CD48" s="2" t="s">
        <v>14</v>
      </c>
      <c r="CE48" s="2">
        <v>245.0942</v>
      </c>
      <c r="CI48" s="166">
        <v>16</v>
      </c>
      <c r="CJ48" s="2" t="s">
        <v>14</v>
      </c>
      <c r="CK48" s="2">
        <v>226.7115</v>
      </c>
      <c r="CO48" s="166">
        <v>16</v>
      </c>
      <c r="CP48" s="2" t="s">
        <v>14</v>
      </c>
      <c r="CQ48" s="2">
        <v>92.854799999999997</v>
      </c>
      <c r="CR48" s="54"/>
      <c r="CU48" s="166">
        <v>16</v>
      </c>
      <c r="CV48" s="2" t="s">
        <v>14</v>
      </c>
      <c r="CW48" s="2">
        <v>183.58</v>
      </c>
      <c r="DA48" s="166">
        <v>16</v>
      </c>
      <c r="DB48" s="2" t="s">
        <v>14</v>
      </c>
      <c r="DC48" s="2">
        <v>252.17080000000001</v>
      </c>
      <c r="DG48" s="166">
        <v>16</v>
      </c>
      <c r="DH48" s="2" t="s">
        <v>14</v>
      </c>
      <c r="DI48" s="2">
        <v>179.85120000000001</v>
      </c>
      <c r="DM48" s="166">
        <v>16</v>
      </c>
      <c r="DN48" s="2" t="s">
        <v>14</v>
      </c>
      <c r="DO48" s="2">
        <v>138.58179999999999</v>
      </c>
      <c r="DS48" s="166">
        <v>16</v>
      </c>
      <c r="DT48" s="2" t="s">
        <v>14</v>
      </c>
      <c r="DU48" s="2">
        <v>228.1163</v>
      </c>
      <c r="DY48" s="166">
        <v>16</v>
      </c>
      <c r="DZ48" s="2" t="s">
        <v>14</v>
      </c>
      <c r="EA48" s="2">
        <v>111.4389</v>
      </c>
      <c r="EE48" s="166">
        <v>16</v>
      </c>
      <c r="EF48" s="2" t="s">
        <v>14</v>
      </c>
      <c r="EG48" s="2">
        <v>207.2835</v>
      </c>
      <c r="EK48" s="166">
        <v>16</v>
      </c>
      <c r="EL48" s="2" t="s">
        <v>14</v>
      </c>
      <c r="EM48" s="2">
        <v>189.02199999999999</v>
      </c>
      <c r="EQ48" s="166">
        <v>16</v>
      </c>
      <c r="ER48" s="2" t="s">
        <v>14</v>
      </c>
      <c r="ES48" s="2">
        <v>253.6011</v>
      </c>
      <c r="EW48" s="166">
        <v>16</v>
      </c>
      <c r="EX48" s="2" t="s">
        <v>14</v>
      </c>
      <c r="EY48" s="2">
        <v>227.245</v>
      </c>
      <c r="FC48" s="166">
        <v>16</v>
      </c>
      <c r="FD48" s="2" t="s">
        <v>14</v>
      </c>
      <c r="FE48" s="2">
        <v>132.65530000000001</v>
      </c>
    </row>
    <row r="49" spans="3:162">
      <c r="C49" s="165"/>
      <c r="D49" s="2" t="s">
        <v>15</v>
      </c>
      <c r="E49" s="2">
        <v>54.296900000000001</v>
      </c>
      <c r="I49" s="144"/>
      <c r="J49" s="2" t="s">
        <v>15</v>
      </c>
      <c r="K49" s="2">
        <v>56.7151</v>
      </c>
      <c r="O49" s="144"/>
      <c r="P49" s="2" t="s">
        <v>15</v>
      </c>
      <c r="Q49" s="2">
        <v>44.698399999999999</v>
      </c>
      <c r="U49" s="144"/>
      <c r="V49" s="2" t="s">
        <v>15</v>
      </c>
      <c r="W49" s="2">
        <v>40.053899999999999</v>
      </c>
      <c r="AA49" s="144"/>
      <c r="AB49" s="50" t="s">
        <v>15</v>
      </c>
      <c r="AC49" s="50">
        <v>22.1493</v>
      </c>
      <c r="AD49" s="51"/>
      <c r="AG49" s="144"/>
      <c r="AH49" s="50" t="s">
        <v>15</v>
      </c>
      <c r="AI49" s="2">
        <v>15.565200000000001</v>
      </c>
      <c r="AJ49" s="51"/>
      <c r="AM49" s="144"/>
      <c r="AN49" s="50" t="s">
        <v>15</v>
      </c>
      <c r="AO49" s="2">
        <v>43.466799999999999</v>
      </c>
      <c r="AP49" s="51"/>
      <c r="AS49" s="144"/>
      <c r="AT49" s="50" t="s">
        <v>15</v>
      </c>
      <c r="AU49" s="2">
        <v>23.910599999999999</v>
      </c>
      <c r="AV49" s="51"/>
      <c r="AY49" s="144"/>
      <c r="AZ49" s="50" t="s">
        <v>15</v>
      </c>
      <c r="BA49" s="2">
        <v>52.650599999999997</v>
      </c>
      <c r="BB49" s="51"/>
      <c r="BE49" s="144"/>
      <c r="BF49" s="50" t="s">
        <v>15</v>
      </c>
      <c r="BG49" s="2">
        <v>19.8157</v>
      </c>
      <c r="BH49" s="51"/>
      <c r="BK49" s="144"/>
      <c r="BL49" s="2" t="s">
        <v>15</v>
      </c>
      <c r="BM49" s="2">
        <v>102.6148</v>
      </c>
      <c r="BQ49" s="167"/>
      <c r="BR49" s="2" t="s">
        <v>15</v>
      </c>
      <c r="BS49" s="2">
        <v>26.358000000000001</v>
      </c>
      <c r="BW49" s="167"/>
      <c r="BX49" s="2" t="s">
        <v>15</v>
      </c>
      <c r="BY49" s="2">
        <v>56.1858</v>
      </c>
      <c r="CC49" s="167"/>
      <c r="CD49" s="2" t="s">
        <v>15</v>
      </c>
      <c r="CE49" s="2">
        <v>80.677599999999998</v>
      </c>
      <c r="CI49" s="167"/>
      <c r="CJ49" s="2" t="s">
        <v>15</v>
      </c>
      <c r="CK49" s="2">
        <v>70.391900000000007</v>
      </c>
      <c r="CO49" s="167"/>
      <c r="CP49" s="2" t="s">
        <v>15</v>
      </c>
      <c r="CQ49" s="2">
        <v>16.909400000000002</v>
      </c>
      <c r="CR49" s="54"/>
      <c r="CU49" s="167"/>
      <c r="CV49" s="2" t="s">
        <v>15</v>
      </c>
      <c r="CW49" s="2">
        <v>83.215000000000003</v>
      </c>
      <c r="DA49" s="167"/>
      <c r="DB49" s="2" t="s">
        <v>15</v>
      </c>
      <c r="DC49" s="2">
        <v>66.490399999999994</v>
      </c>
      <c r="DG49" s="167"/>
      <c r="DH49" s="2" t="s">
        <v>15</v>
      </c>
      <c r="DI49" s="2">
        <v>73.935299999999998</v>
      </c>
      <c r="DM49" s="167"/>
      <c r="DN49" s="2" t="s">
        <v>15</v>
      </c>
      <c r="DO49" s="2">
        <v>53.234499999999997</v>
      </c>
      <c r="DS49" s="167"/>
      <c r="DT49" s="2" t="s">
        <v>15</v>
      </c>
      <c r="DU49" s="2">
        <v>59.091200000000001</v>
      </c>
      <c r="DY49" s="167"/>
      <c r="DZ49" s="2" t="s">
        <v>15</v>
      </c>
      <c r="EA49" s="2">
        <v>44.492699999999999</v>
      </c>
      <c r="EE49" s="167"/>
      <c r="EF49" s="2" t="s">
        <v>15</v>
      </c>
      <c r="EG49" s="2">
        <v>65.071600000000004</v>
      </c>
      <c r="EK49" s="167"/>
      <c r="EL49" s="2" t="s">
        <v>15</v>
      </c>
      <c r="EM49" s="2">
        <v>44.871600000000001</v>
      </c>
      <c r="EQ49" s="167"/>
      <c r="ER49" s="2" t="s">
        <v>15</v>
      </c>
      <c r="ES49" s="2">
        <v>93.507400000000004</v>
      </c>
      <c r="EW49" s="167"/>
      <c r="EX49" s="2" t="s">
        <v>15</v>
      </c>
      <c r="EY49" s="2">
        <v>43.466999999999999</v>
      </c>
      <c r="FC49" s="167"/>
      <c r="FD49" s="2" t="s">
        <v>15</v>
      </c>
      <c r="FE49" s="2">
        <v>26.3201</v>
      </c>
    </row>
    <row r="50" spans="3:162">
      <c r="C50" s="165"/>
      <c r="D50" s="2" t="s">
        <v>16</v>
      </c>
      <c r="E50" s="2">
        <v>4.6444000000000001</v>
      </c>
      <c r="F50" s="3">
        <f>E50</f>
        <v>4.6444000000000001</v>
      </c>
      <c r="I50" s="144"/>
      <c r="J50" s="2" t="s">
        <v>16</v>
      </c>
      <c r="K50" s="28">
        <v>3.4914999999999998</v>
      </c>
      <c r="L50" s="3">
        <f>K50</f>
        <v>3.4914999999999998</v>
      </c>
      <c r="O50" s="144"/>
      <c r="P50" s="2" t="s">
        <v>16</v>
      </c>
      <c r="Q50" s="28">
        <v>5.4215</v>
      </c>
      <c r="R50" s="3">
        <f>Q50</f>
        <v>5.4215</v>
      </c>
      <c r="U50" s="144"/>
      <c r="V50" s="2" t="s">
        <v>16</v>
      </c>
      <c r="W50" s="28">
        <v>3.7974000000000001</v>
      </c>
      <c r="X50" s="3">
        <f>W50</f>
        <v>3.7974000000000001</v>
      </c>
      <c r="AA50" s="144"/>
      <c r="AB50" s="50" t="s">
        <v>16</v>
      </c>
      <c r="AC50" s="52">
        <v>4.4981999999999998</v>
      </c>
      <c r="AD50" s="53">
        <f>AC50</f>
        <v>4.4981999999999998</v>
      </c>
      <c r="AG50" s="144"/>
      <c r="AH50" s="50" t="s">
        <v>16</v>
      </c>
      <c r="AI50" s="49">
        <v>9.0898000000000003</v>
      </c>
      <c r="AJ50" s="53">
        <f>AI50</f>
        <v>9.0898000000000003</v>
      </c>
      <c r="AM50" s="144"/>
      <c r="AN50" s="50" t="s">
        <v>16</v>
      </c>
      <c r="AO50" s="49">
        <v>0.83840000000000003</v>
      </c>
      <c r="AP50" s="53">
        <f>AO50</f>
        <v>0.83840000000000003</v>
      </c>
      <c r="AS50" s="144"/>
      <c r="AT50" s="50" t="s">
        <v>16</v>
      </c>
      <c r="AU50" s="49">
        <v>0.46600000000000003</v>
      </c>
      <c r="AV50" s="53">
        <f>AU50</f>
        <v>0.46600000000000003</v>
      </c>
      <c r="AY50" s="144"/>
      <c r="AZ50" s="50" t="s">
        <v>16</v>
      </c>
      <c r="BA50" s="49">
        <v>1.579</v>
      </c>
      <c r="BB50" s="53">
        <f>BA50</f>
        <v>1.579</v>
      </c>
      <c r="BE50" s="144"/>
      <c r="BF50" s="50" t="s">
        <v>16</v>
      </c>
      <c r="BG50" s="49">
        <v>7.2098000000000004</v>
      </c>
      <c r="BH50" s="53">
        <f>BG50</f>
        <v>7.2098000000000004</v>
      </c>
      <c r="BK50" s="144"/>
      <c r="BL50" s="2" t="s">
        <v>16</v>
      </c>
      <c r="BM50" s="28">
        <v>1.6950000000000001</v>
      </c>
      <c r="BN50" s="3">
        <f>BM50</f>
        <v>1.6950000000000001</v>
      </c>
      <c r="BQ50" s="168"/>
      <c r="BR50" s="2" t="s">
        <v>16</v>
      </c>
      <c r="BS50" s="28">
        <v>3.3083</v>
      </c>
      <c r="BT50" s="3">
        <f>BS50</f>
        <v>3.3083</v>
      </c>
      <c r="BW50" s="168"/>
      <c r="BX50" s="2" t="s">
        <v>16</v>
      </c>
      <c r="BY50" s="28">
        <v>2.2675999999999998</v>
      </c>
      <c r="BZ50" s="3">
        <f>BY50</f>
        <v>2.2675999999999998</v>
      </c>
      <c r="CC50" s="168"/>
      <c r="CD50" s="2" t="s">
        <v>16</v>
      </c>
      <c r="CE50" s="28">
        <v>3.0379</v>
      </c>
      <c r="CF50" s="3">
        <f>CE50</f>
        <v>3.0379</v>
      </c>
      <c r="CI50" s="168"/>
      <c r="CJ50" s="2" t="s">
        <v>16</v>
      </c>
      <c r="CK50" s="28">
        <v>3.2206999999999999</v>
      </c>
      <c r="CL50" s="3">
        <f>CK50</f>
        <v>3.2206999999999999</v>
      </c>
      <c r="CO50" s="168"/>
      <c r="CP50" s="2" t="s">
        <v>16</v>
      </c>
      <c r="CQ50" s="49">
        <v>5.4912999999999998</v>
      </c>
      <c r="CR50" s="54">
        <f>CQ50</f>
        <v>5.4912999999999998</v>
      </c>
      <c r="CU50" s="168"/>
      <c r="CV50" s="2" t="s">
        <v>16</v>
      </c>
      <c r="CW50" s="28">
        <v>2.2061000000000002</v>
      </c>
      <c r="CX50" s="3">
        <f>CW50</f>
        <v>2.2061000000000002</v>
      </c>
      <c r="DA50" s="168"/>
      <c r="DB50" s="2" t="s">
        <v>16</v>
      </c>
      <c r="DC50" s="28">
        <v>3.7926000000000002</v>
      </c>
      <c r="DD50" s="3">
        <f>DC50</f>
        <v>3.7926000000000002</v>
      </c>
      <c r="DG50" s="168"/>
      <c r="DH50" s="2" t="s">
        <v>16</v>
      </c>
      <c r="DI50" s="28">
        <v>2.4325999999999999</v>
      </c>
      <c r="DJ50" s="3">
        <f>DI50</f>
        <v>2.4325999999999999</v>
      </c>
      <c r="DM50" s="168"/>
      <c r="DN50" s="2" t="s">
        <v>16</v>
      </c>
      <c r="DO50" s="28">
        <v>2.6032000000000002</v>
      </c>
      <c r="DP50" s="3">
        <f>DO50</f>
        <v>2.6032000000000002</v>
      </c>
      <c r="DS50" s="168"/>
      <c r="DT50" s="2" t="s">
        <v>16</v>
      </c>
      <c r="DU50" s="28">
        <v>3.8603999999999998</v>
      </c>
      <c r="DV50" s="3">
        <f>DU50</f>
        <v>3.8603999999999998</v>
      </c>
      <c r="DY50" s="168"/>
      <c r="DZ50" s="2" t="s">
        <v>16</v>
      </c>
      <c r="EA50" s="28">
        <v>2.5047000000000001</v>
      </c>
      <c r="EB50" s="3">
        <f>EA50</f>
        <v>2.5047000000000001</v>
      </c>
      <c r="EE50" s="168"/>
      <c r="EF50" s="2" t="s">
        <v>16</v>
      </c>
      <c r="EG50" s="28">
        <v>3.1855000000000002</v>
      </c>
      <c r="EH50" s="3">
        <f>EG50</f>
        <v>3.1855000000000002</v>
      </c>
      <c r="EK50" s="168"/>
      <c r="EL50" s="2" t="s">
        <v>16</v>
      </c>
      <c r="EM50" s="28">
        <v>4.2125000000000004</v>
      </c>
      <c r="EN50" s="3">
        <f>EM50</f>
        <v>4.2125000000000004</v>
      </c>
      <c r="EQ50" s="168"/>
      <c r="ER50" s="2" t="s">
        <v>16</v>
      </c>
      <c r="ES50" s="28">
        <v>2.7121</v>
      </c>
      <c r="ET50" s="3">
        <f>ES50</f>
        <v>2.7121</v>
      </c>
      <c r="EW50" s="168"/>
      <c r="EX50" s="2" t="s">
        <v>16</v>
      </c>
      <c r="EY50" s="28">
        <v>5.2279999999999998</v>
      </c>
      <c r="EZ50" s="3">
        <f>EY50</f>
        <v>5.2279999999999998</v>
      </c>
      <c r="FC50" s="168"/>
      <c r="FD50" s="2" t="s">
        <v>16</v>
      </c>
      <c r="FE50" s="28">
        <v>5.0400999999999998</v>
      </c>
      <c r="FF50" s="3">
        <f>FE50</f>
        <v>5.0400999999999998</v>
      </c>
    </row>
    <row r="51" spans="3:162">
      <c r="C51" s="165">
        <v>17</v>
      </c>
      <c r="D51" s="2" t="s">
        <v>14</v>
      </c>
      <c r="E51" s="2">
        <v>253.41550000000001</v>
      </c>
      <c r="I51" s="144">
        <v>17</v>
      </c>
      <c r="J51" s="2" t="s">
        <v>14</v>
      </c>
      <c r="K51" s="2">
        <v>177.23920000000001</v>
      </c>
      <c r="O51" s="144">
        <v>17</v>
      </c>
      <c r="P51" s="2" t="s">
        <v>14</v>
      </c>
      <c r="Q51" s="2">
        <v>195.4443</v>
      </c>
      <c r="U51" s="144">
        <v>17</v>
      </c>
      <c r="V51" s="2" t="s">
        <v>14</v>
      </c>
      <c r="W51" s="2">
        <v>105.5658</v>
      </c>
      <c r="AA51" s="144">
        <v>17</v>
      </c>
      <c r="AB51" s="50" t="s">
        <v>14</v>
      </c>
      <c r="AC51" s="50">
        <v>89.133700000000005</v>
      </c>
      <c r="AD51" s="51"/>
      <c r="AG51" s="144">
        <v>17</v>
      </c>
      <c r="AH51" s="50" t="s">
        <v>14</v>
      </c>
      <c r="AI51" s="2">
        <v>119.2063</v>
      </c>
      <c r="AJ51" s="51"/>
      <c r="AM51" s="144">
        <v>17</v>
      </c>
      <c r="AN51" s="50" t="s">
        <v>14</v>
      </c>
      <c r="AO51" s="2">
        <v>182.6113</v>
      </c>
      <c r="AP51" s="51"/>
      <c r="AS51" s="144">
        <v>17</v>
      </c>
      <c r="AT51" s="50" t="s">
        <v>14</v>
      </c>
      <c r="AU51" s="2">
        <v>79.296300000000002</v>
      </c>
      <c r="AV51" s="51"/>
      <c r="AY51" s="144">
        <v>17</v>
      </c>
      <c r="AZ51" s="50" t="s">
        <v>14</v>
      </c>
      <c r="BA51" s="2">
        <v>33.583300000000001</v>
      </c>
      <c r="BB51" s="51"/>
      <c r="BE51" s="144">
        <v>17</v>
      </c>
      <c r="BF51" s="50" t="s">
        <v>14</v>
      </c>
      <c r="BG51" s="2">
        <v>147.5857</v>
      </c>
      <c r="BH51" s="51"/>
      <c r="BK51" s="144">
        <v>17</v>
      </c>
      <c r="BL51" s="2" t="s">
        <v>14</v>
      </c>
      <c r="BM51" s="2">
        <v>150.46260000000001</v>
      </c>
      <c r="BQ51" s="166">
        <v>17</v>
      </c>
      <c r="BR51" s="2" t="s">
        <v>14</v>
      </c>
      <c r="BS51" s="2">
        <v>29.599699999999999</v>
      </c>
      <c r="BW51" s="166">
        <v>17</v>
      </c>
      <c r="BX51" s="2" t="s">
        <v>14</v>
      </c>
      <c r="BY51" s="2">
        <v>120.1474</v>
      </c>
      <c r="CC51" s="166">
        <v>17</v>
      </c>
      <c r="CD51" s="2" t="s">
        <v>14</v>
      </c>
      <c r="CE51" s="2">
        <v>147.15629999999999</v>
      </c>
      <c r="CI51" s="166">
        <v>17</v>
      </c>
      <c r="CJ51" s="2" t="s">
        <v>14</v>
      </c>
      <c r="CK51" s="2">
        <v>223.03739999999999</v>
      </c>
      <c r="CO51" s="166">
        <v>17</v>
      </c>
      <c r="CP51" s="2" t="s">
        <v>14</v>
      </c>
      <c r="CQ51" s="2">
        <v>100.7538</v>
      </c>
      <c r="CR51" s="54"/>
      <c r="CU51" s="166">
        <v>17</v>
      </c>
      <c r="CV51" s="2" t="s">
        <v>14</v>
      </c>
      <c r="CW51" s="2">
        <v>177.49289999999999</v>
      </c>
      <c r="DA51" s="166">
        <v>17</v>
      </c>
      <c r="DB51" s="2" t="s">
        <v>14</v>
      </c>
      <c r="DC51" s="2">
        <v>212.09950000000001</v>
      </c>
      <c r="DG51" s="166">
        <v>17</v>
      </c>
      <c r="DH51" s="2" t="s">
        <v>14</v>
      </c>
      <c r="DI51" s="2">
        <v>209.32419999999999</v>
      </c>
      <c r="DM51" s="166">
        <v>17</v>
      </c>
      <c r="DN51" s="2" t="s">
        <v>14</v>
      </c>
      <c r="DO51" s="2">
        <v>119.75</v>
      </c>
      <c r="DS51" s="166">
        <v>17</v>
      </c>
      <c r="DT51" s="2" t="s">
        <v>14</v>
      </c>
      <c r="DU51" s="2">
        <v>242.52959999999999</v>
      </c>
      <c r="DY51" s="166">
        <v>17</v>
      </c>
      <c r="DZ51" s="2" t="s">
        <v>14</v>
      </c>
      <c r="EA51" s="2">
        <v>210.76220000000001</v>
      </c>
      <c r="EE51" s="166">
        <v>17</v>
      </c>
      <c r="EF51" s="2" t="s">
        <v>14</v>
      </c>
      <c r="EG51" s="2">
        <v>168</v>
      </c>
      <c r="EK51" s="166">
        <v>17</v>
      </c>
      <c r="EL51" s="2" t="s">
        <v>14</v>
      </c>
      <c r="EM51" s="2">
        <v>252.7696</v>
      </c>
      <c r="EQ51" s="166">
        <v>17</v>
      </c>
      <c r="ER51" s="2" t="s">
        <v>14</v>
      </c>
      <c r="ES51" s="2">
        <v>217.71610000000001</v>
      </c>
      <c r="EW51" s="166">
        <v>17</v>
      </c>
      <c r="EX51" s="2" t="s">
        <v>14</v>
      </c>
      <c r="EY51" s="2">
        <v>162.673</v>
      </c>
      <c r="FC51" s="166">
        <v>17</v>
      </c>
      <c r="FD51" s="2" t="s">
        <v>14</v>
      </c>
      <c r="FE51" s="2">
        <v>249.54990000000001</v>
      </c>
    </row>
    <row r="52" spans="3:162">
      <c r="C52" s="165"/>
      <c r="D52" s="2" t="s">
        <v>15</v>
      </c>
      <c r="E52" s="2">
        <v>82.525300000000001</v>
      </c>
      <c r="I52" s="144"/>
      <c r="J52" s="2" t="s">
        <v>15</v>
      </c>
      <c r="K52" s="2">
        <v>42.779400000000003</v>
      </c>
      <c r="O52" s="144"/>
      <c r="P52" s="2" t="s">
        <v>15</v>
      </c>
      <c r="Q52" s="2">
        <v>55.1372</v>
      </c>
      <c r="U52" s="144"/>
      <c r="V52" s="2" t="s">
        <v>15</v>
      </c>
      <c r="W52" s="2">
        <v>35.534999999999997</v>
      </c>
      <c r="AA52" s="144"/>
      <c r="AB52" s="50" t="s">
        <v>15</v>
      </c>
      <c r="AC52" s="50">
        <v>28.2392</v>
      </c>
      <c r="AD52" s="51"/>
      <c r="AG52" s="144"/>
      <c r="AH52" s="50" t="s">
        <v>15</v>
      </c>
      <c r="AI52" s="2">
        <v>18.591200000000001</v>
      </c>
      <c r="AJ52" s="51"/>
      <c r="AM52" s="144"/>
      <c r="AN52" s="50" t="s">
        <v>15</v>
      </c>
      <c r="AO52" s="2">
        <v>42.463099999999997</v>
      </c>
      <c r="AP52" s="51"/>
      <c r="AS52" s="144"/>
      <c r="AT52" s="50" t="s">
        <v>15</v>
      </c>
      <c r="AU52" s="2">
        <v>18.596900000000002</v>
      </c>
      <c r="AV52" s="51"/>
      <c r="AY52" s="144"/>
      <c r="AZ52" s="50" t="s">
        <v>15</v>
      </c>
      <c r="BA52" s="2">
        <v>49.236199999999997</v>
      </c>
      <c r="BB52" s="51"/>
      <c r="BE52" s="144"/>
      <c r="BF52" s="50" t="s">
        <v>15</v>
      </c>
      <c r="BG52" s="2">
        <v>18.242000000000001</v>
      </c>
      <c r="BH52" s="51"/>
      <c r="BK52" s="144"/>
      <c r="BL52" s="2" t="s">
        <v>15</v>
      </c>
      <c r="BM52" s="2">
        <v>53.903399999999998</v>
      </c>
      <c r="BQ52" s="167"/>
      <c r="BR52" s="2" t="s">
        <v>15</v>
      </c>
      <c r="BS52" s="2">
        <v>19.905200000000001</v>
      </c>
      <c r="BW52" s="167"/>
      <c r="BX52" s="2" t="s">
        <v>15</v>
      </c>
      <c r="BY52" s="2">
        <v>72.351600000000005</v>
      </c>
      <c r="CC52" s="167"/>
      <c r="CD52" s="2" t="s">
        <v>15</v>
      </c>
      <c r="CE52" s="2">
        <v>30.207100000000001</v>
      </c>
      <c r="CI52" s="167"/>
      <c r="CJ52" s="2" t="s">
        <v>15</v>
      </c>
      <c r="CK52" s="2">
        <v>70.666600000000003</v>
      </c>
      <c r="CO52" s="167"/>
      <c r="CP52" s="2" t="s">
        <v>15</v>
      </c>
      <c r="CQ52" s="2">
        <v>15.0016</v>
      </c>
      <c r="CR52" s="54"/>
      <c r="CU52" s="167"/>
      <c r="CV52" s="2" t="s">
        <v>15</v>
      </c>
      <c r="CW52" s="2">
        <v>64.226500000000001</v>
      </c>
      <c r="DA52" s="167"/>
      <c r="DB52" s="2" t="s">
        <v>15</v>
      </c>
      <c r="DC52" s="2">
        <v>70.489699999999999</v>
      </c>
      <c r="DG52" s="167"/>
      <c r="DH52" s="2" t="s">
        <v>15</v>
      </c>
      <c r="DI52" s="2">
        <v>51.729300000000002</v>
      </c>
      <c r="DM52" s="167"/>
      <c r="DN52" s="2" t="s">
        <v>15</v>
      </c>
      <c r="DO52" s="2">
        <v>30.199100000000001</v>
      </c>
      <c r="DS52" s="167"/>
      <c r="DT52" s="2" t="s">
        <v>15</v>
      </c>
      <c r="DU52" s="2">
        <v>81.031499999999994</v>
      </c>
      <c r="DY52" s="167"/>
      <c r="DZ52" s="2" t="s">
        <v>15</v>
      </c>
      <c r="EA52" s="2">
        <v>75.813900000000004</v>
      </c>
      <c r="EE52" s="167"/>
      <c r="EF52" s="2" t="s">
        <v>15</v>
      </c>
      <c r="EG52" s="2">
        <v>57.284300000000002</v>
      </c>
      <c r="EK52" s="167"/>
      <c r="EL52" s="2" t="s">
        <v>15</v>
      </c>
      <c r="EM52" s="2">
        <v>100.425</v>
      </c>
      <c r="EQ52" s="167"/>
      <c r="ER52" s="2" t="s">
        <v>15</v>
      </c>
      <c r="ES52" s="2">
        <v>21.038799999999998</v>
      </c>
      <c r="EW52" s="167"/>
      <c r="EX52" s="2" t="s">
        <v>15</v>
      </c>
      <c r="EY52" s="2">
        <v>55.816899999999997</v>
      </c>
      <c r="FC52" s="167"/>
      <c r="FD52" s="2" t="s">
        <v>15</v>
      </c>
      <c r="FE52" s="2">
        <v>58.023099999999999</v>
      </c>
    </row>
    <row r="53" spans="3:162">
      <c r="C53" s="165"/>
      <c r="D53" s="2" t="s">
        <v>16</v>
      </c>
      <c r="E53" s="2">
        <v>3.0708000000000002</v>
      </c>
      <c r="F53" s="3">
        <f>E53</f>
        <v>3.0708000000000002</v>
      </c>
      <c r="I53" s="144"/>
      <c r="J53" s="2" t="s">
        <v>16</v>
      </c>
      <c r="K53" s="28">
        <v>4.1430999999999996</v>
      </c>
      <c r="L53" s="3">
        <f>K53</f>
        <v>4.1430999999999996</v>
      </c>
      <c r="O53" s="144"/>
      <c r="P53" s="2" t="s">
        <v>16</v>
      </c>
      <c r="Q53" s="28">
        <v>3.5447000000000002</v>
      </c>
      <c r="R53" s="3">
        <f>Q53</f>
        <v>3.5447000000000002</v>
      </c>
      <c r="U53" s="144"/>
      <c r="V53" s="2" t="s">
        <v>16</v>
      </c>
      <c r="W53" s="28">
        <v>2.9708000000000001</v>
      </c>
      <c r="X53" s="3">
        <f>W53</f>
        <v>2.9708000000000001</v>
      </c>
      <c r="AA53" s="144"/>
      <c r="AB53" s="50" t="s">
        <v>16</v>
      </c>
      <c r="AC53" s="52">
        <v>3.1564000000000001</v>
      </c>
      <c r="AD53" s="53">
        <f>AC53</f>
        <v>3.1564000000000001</v>
      </c>
      <c r="AG53" s="144"/>
      <c r="AH53" s="50" t="s">
        <v>16</v>
      </c>
      <c r="AI53" s="49">
        <v>6.4119999999999999</v>
      </c>
      <c r="AJ53" s="53">
        <f>AI53</f>
        <v>6.4119999999999999</v>
      </c>
      <c r="AM53" s="144"/>
      <c r="AN53" s="50" t="s">
        <v>16</v>
      </c>
      <c r="AO53" s="49">
        <v>4.3005000000000004</v>
      </c>
      <c r="AP53" s="53">
        <f>AO53</f>
        <v>4.3005000000000004</v>
      </c>
      <c r="AS53" s="144"/>
      <c r="AT53" s="50" t="s">
        <v>16</v>
      </c>
      <c r="AU53" s="5">
        <v>4.2638999999999996</v>
      </c>
      <c r="AV53" s="53">
        <f>AU53</f>
        <v>4.2638999999999996</v>
      </c>
      <c r="AY53" s="144"/>
      <c r="AZ53" s="50" t="s">
        <v>16</v>
      </c>
      <c r="BA53" s="49">
        <v>0.68210000000000004</v>
      </c>
      <c r="BB53" s="53">
        <f>BA53</f>
        <v>0.68210000000000004</v>
      </c>
      <c r="BE53" s="144"/>
      <c r="BF53" s="50" t="s">
        <v>16</v>
      </c>
      <c r="BG53" s="49">
        <v>8.0904000000000007</v>
      </c>
      <c r="BH53" s="53">
        <f>BG53</f>
        <v>8.0904000000000007</v>
      </c>
      <c r="BK53" s="144"/>
      <c r="BL53" s="2" t="s">
        <v>16</v>
      </c>
      <c r="BM53" s="28">
        <v>2.7913000000000001</v>
      </c>
      <c r="BN53" s="3">
        <f>BM53</f>
        <v>2.7913000000000001</v>
      </c>
      <c r="BQ53" s="168"/>
      <c r="BR53" s="2" t="s">
        <v>16</v>
      </c>
      <c r="BS53" s="28">
        <v>1.4870000000000001</v>
      </c>
      <c r="BT53" s="3">
        <f>BS53</f>
        <v>1.4870000000000001</v>
      </c>
      <c r="BW53" s="168"/>
      <c r="BX53" s="2" t="s">
        <v>16</v>
      </c>
      <c r="BY53" s="28">
        <v>1.6606000000000001</v>
      </c>
      <c r="BZ53" s="3">
        <f>BY53</f>
        <v>1.6606000000000001</v>
      </c>
      <c r="CC53" s="168"/>
      <c r="CD53" s="2" t="s">
        <v>16</v>
      </c>
      <c r="CE53" s="28">
        <v>4.8715999999999999</v>
      </c>
      <c r="CF53" s="3">
        <f>CE53</f>
        <v>4.8715999999999999</v>
      </c>
      <c r="CI53" s="168"/>
      <c r="CJ53" s="2" t="s">
        <v>16</v>
      </c>
      <c r="CK53" s="28">
        <v>3.1562000000000001</v>
      </c>
      <c r="CL53" s="3">
        <f>CK53</f>
        <v>3.1562000000000001</v>
      </c>
      <c r="CO53" s="168"/>
      <c r="CP53" s="2" t="s">
        <v>16</v>
      </c>
      <c r="CQ53" s="49">
        <v>6.7161999999999997</v>
      </c>
      <c r="CR53" s="54">
        <f>CQ53</f>
        <v>6.7161999999999997</v>
      </c>
      <c r="CU53" s="168"/>
      <c r="CV53" s="2" t="s">
        <v>16</v>
      </c>
      <c r="CW53" s="28">
        <v>2.7635000000000001</v>
      </c>
      <c r="CX53" s="3">
        <f>CW53</f>
        <v>2.7635000000000001</v>
      </c>
      <c r="DA53" s="168"/>
      <c r="DB53" s="2" t="s">
        <v>16</v>
      </c>
      <c r="DC53" s="28">
        <v>3.0089000000000001</v>
      </c>
      <c r="DD53" s="3">
        <f>DC53</f>
        <v>3.0089000000000001</v>
      </c>
      <c r="DG53" s="168"/>
      <c r="DH53" s="2" t="s">
        <v>16</v>
      </c>
      <c r="DI53" s="28">
        <v>4.0465</v>
      </c>
      <c r="DJ53" s="3">
        <f>DI53</f>
        <v>4.0465</v>
      </c>
      <c r="DM53" s="168"/>
      <c r="DN53" s="2" t="s">
        <v>16</v>
      </c>
      <c r="DO53" s="28">
        <v>3.9653</v>
      </c>
      <c r="DP53" s="3">
        <f>DO53</f>
        <v>3.9653</v>
      </c>
      <c r="DS53" s="168"/>
      <c r="DT53" s="2" t="s">
        <v>16</v>
      </c>
      <c r="DU53" s="28">
        <v>2.9929999999999999</v>
      </c>
      <c r="DV53" s="3">
        <f>DU53</f>
        <v>2.9929999999999999</v>
      </c>
      <c r="DY53" s="168"/>
      <c r="DZ53" s="2" t="s">
        <v>16</v>
      </c>
      <c r="EA53" s="28">
        <v>2.78</v>
      </c>
      <c r="EB53" s="3">
        <f>EA53</f>
        <v>2.78</v>
      </c>
      <c r="EE53" s="168"/>
      <c r="EF53" s="2" t="s">
        <v>16</v>
      </c>
      <c r="EG53" s="28">
        <v>2.9327000000000001</v>
      </c>
      <c r="EH53" s="3">
        <f>EG53</f>
        <v>2.9327000000000001</v>
      </c>
      <c r="EK53" s="168"/>
      <c r="EL53" s="2" t="s">
        <v>16</v>
      </c>
      <c r="EM53" s="28">
        <v>2.5169999999999999</v>
      </c>
      <c r="EN53" s="3">
        <f>EM53</f>
        <v>2.5169999999999999</v>
      </c>
      <c r="EQ53" s="168"/>
      <c r="ER53" s="2" t="s">
        <v>16</v>
      </c>
      <c r="ES53" s="28">
        <v>10.3483</v>
      </c>
      <c r="ET53" s="3">
        <f>ES53</f>
        <v>10.3483</v>
      </c>
      <c r="EW53" s="168"/>
      <c r="EX53" s="2" t="s">
        <v>16</v>
      </c>
      <c r="EY53" s="28">
        <v>2.9144000000000001</v>
      </c>
      <c r="EZ53" s="3">
        <f>EY53</f>
        <v>2.9144000000000001</v>
      </c>
      <c r="FC53" s="168"/>
      <c r="FD53" s="2" t="s">
        <v>16</v>
      </c>
      <c r="FE53" s="28">
        <v>4.3009000000000004</v>
      </c>
      <c r="FF53" s="3">
        <f>FE53</f>
        <v>4.3009000000000004</v>
      </c>
    </row>
    <row r="54" spans="3:162">
      <c r="C54" s="165">
        <v>18</v>
      </c>
      <c r="D54" s="2" t="s">
        <v>14</v>
      </c>
      <c r="E54" s="2">
        <v>207.64009999999999</v>
      </c>
      <c r="I54" s="144">
        <v>18</v>
      </c>
      <c r="J54" s="2" t="s">
        <v>14</v>
      </c>
      <c r="K54" s="2">
        <v>177.23920000000001</v>
      </c>
      <c r="O54" s="144">
        <v>18</v>
      </c>
      <c r="P54" s="2" t="s">
        <v>14</v>
      </c>
      <c r="Q54" s="2">
        <v>209.52330000000001</v>
      </c>
      <c r="U54" s="144">
        <v>18</v>
      </c>
      <c r="V54" s="2" t="s">
        <v>14</v>
      </c>
      <c r="W54" s="2">
        <v>163.30520000000001</v>
      </c>
      <c r="AA54" s="144">
        <v>18</v>
      </c>
      <c r="AB54" s="50" t="s">
        <v>14</v>
      </c>
      <c r="AC54" s="50">
        <v>125.9354</v>
      </c>
      <c r="AD54" s="51"/>
      <c r="AG54" s="144">
        <v>18</v>
      </c>
      <c r="AH54" s="50" t="s">
        <v>14</v>
      </c>
      <c r="AI54" s="2">
        <v>180.82830000000001</v>
      </c>
      <c r="AJ54" s="51"/>
      <c r="AM54" s="144">
        <v>18</v>
      </c>
      <c r="AN54" s="50" t="s">
        <v>14</v>
      </c>
      <c r="AO54" s="2">
        <v>142.9708</v>
      </c>
      <c r="AP54" s="51"/>
      <c r="AS54" s="144">
        <v>18</v>
      </c>
      <c r="AT54" s="50" t="s">
        <v>14</v>
      </c>
      <c r="AU54" s="2">
        <v>125.5359</v>
      </c>
      <c r="AV54" s="51"/>
      <c r="AY54" s="144">
        <v>18</v>
      </c>
      <c r="AZ54" s="50" t="s">
        <v>14</v>
      </c>
      <c r="BA54" s="2">
        <v>13.4412</v>
      </c>
      <c r="BB54" s="51"/>
      <c r="BE54" s="144">
        <v>18</v>
      </c>
      <c r="BF54" s="50" t="s">
        <v>14</v>
      </c>
      <c r="BG54" s="2">
        <v>116.3741</v>
      </c>
      <c r="BH54" s="51"/>
      <c r="BK54" s="144">
        <v>18</v>
      </c>
      <c r="BL54" s="2" t="s">
        <v>14</v>
      </c>
      <c r="BM54" s="2">
        <v>184.15129999999999</v>
      </c>
      <c r="BQ54" s="166">
        <v>18</v>
      </c>
      <c r="BR54" s="2" t="s">
        <v>14</v>
      </c>
      <c r="BS54" s="2">
        <v>153.62190000000001</v>
      </c>
      <c r="BW54" s="166">
        <v>18</v>
      </c>
      <c r="BX54" s="2" t="s">
        <v>14</v>
      </c>
      <c r="BY54" s="2">
        <v>140.06639999999999</v>
      </c>
      <c r="CC54" s="166">
        <v>18</v>
      </c>
      <c r="CD54" s="2" t="s">
        <v>14</v>
      </c>
      <c r="CE54" s="2">
        <v>199.0317</v>
      </c>
      <c r="CI54" s="166">
        <v>18</v>
      </c>
      <c r="CJ54" s="2" t="s">
        <v>14</v>
      </c>
      <c r="CK54" s="2">
        <v>194.5634</v>
      </c>
      <c r="CO54" s="166">
        <v>18</v>
      </c>
      <c r="CP54" s="2" t="s">
        <v>14</v>
      </c>
      <c r="CQ54" s="2">
        <v>204.9683</v>
      </c>
      <c r="CR54" s="54"/>
      <c r="CU54" s="166">
        <v>18</v>
      </c>
      <c r="CV54" s="2" t="s">
        <v>14</v>
      </c>
      <c r="CW54" s="2">
        <v>131.2552</v>
      </c>
      <c r="DA54" s="166">
        <v>18</v>
      </c>
      <c r="DB54" s="2" t="s">
        <v>14</v>
      </c>
      <c r="DC54" s="2">
        <v>158.42740000000001</v>
      </c>
      <c r="DG54" s="166">
        <v>18</v>
      </c>
      <c r="DH54" s="2" t="s">
        <v>14</v>
      </c>
      <c r="DI54" s="2">
        <v>203.37289999999999</v>
      </c>
      <c r="DM54" s="166">
        <v>18</v>
      </c>
      <c r="DN54" s="2" t="s">
        <v>14</v>
      </c>
      <c r="DO54" s="2">
        <v>134.15110000000001</v>
      </c>
      <c r="DS54" s="166">
        <v>18</v>
      </c>
      <c r="DT54" s="2" t="s">
        <v>14</v>
      </c>
      <c r="DU54" s="2">
        <v>241.67949999999999</v>
      </c>
      <c r="DY54" s="166">
        <v>18</v>
      </c>
      <c r="DZ54" s="2" t="s">
        <v>14</v>
      </c>
      <c r="EA54" s="2">
        <v>211.3801</v>
      </c>
      <c r="EE54" s="166">
        <v>18</v>
      </c>
      <c r="EF54" s="2" t="s">
        <v>14</v>
      </c>
      <c r="EG54" s="2">
        <v>172.93260000000001</v>
      </c>
      <c r="EK54" s="166">
        <v>18</v>
      </c>
      <c r="EL54" s="2" t="s">
        <v>14</v>
      </c>
      <c r="EM54" s="2">
        <v>189.02199999999999</v>
      </c>
      <c r="EQ54" s="166">
        <v>18</v>
      </c>
      <c r="ER54" s="2" t="s">
        <v>14</v>
      </c>
      <c r="ES54" s="2">
        <v>193.75739999999999</v>
      </c>
      <c r="EW54" s="166">
        <v>18</v>
      </c>
      <c r="EX54" s="2" t="s">
        <v>14</v>
      </c>
      <c r="EY54" s="2">
        <v>77.750299999999996</v>
      </c>
      <c r="FC54" s="166">
        <v>18</v>
      </c>
      <c r="FD54" s="2" t="s">
        <v>14</v>
      </c>
      <c r="FE54" s="2">
        <v>197.0855</v>
      </c>
    </row>
    <row r="55" spans="3:162">
      <c r="C55" s="165"/>
      <c r="D55" s="2" t="s">
        <v>15</v>
      </c>
      <c r="E55" s="2">
        <v>55.7121</v>
      </c>
      <c r="I55" s="144"/>
      <c r="J55" s="2" t="s">
        <v>15</v>
      </c>
      <c r="K55" s="2">
        <v>42.779400000000003</v>
      </c>
      <c r="O55" s="144"/>
      <c r="P55" s="2" t="s">
        <v>15</v>
      </c>
      <c r="Q55" s="2">
        <v>69.258300000000006</v>
      </c>
      <c r="U55" s="144"/>
      <c r="V55" s="2" t="s">
        <v>15</v>
      </c>
      <c r="W55" s="2">
        <v>35.843699999999998</v>
      </c>
      <c r="AA55" s="144"/>
      <c r="AB55" s="50" t="s">
        <v>15</v>
      </c>
      <c r="AC55" s="50">
        <v>15.7028</v>
      </c>
      <c r="AD55" s="51"/>
      <c r="AG55" s="144"/>
      <c r="AH55" s="50" t="s">
        <v>15</v>
      </c>
      <c r="AI55" s="2">
        <v>34.212699999999998</v>
      </c>
      <c r="AJ55" s="51"/>
      <c r="AM55" s="144"/>
      <c r="AN55" s="50" t="s">
        <v>15</v>
      </c>
      <c r="AO55" s="2">
        <v>37.778599999999997</v>
      </c>
      <c r="AP55" s="51"/>
      <c r="AS55" s="144"/>
      <c r="AT55" s="50" t="s">
        <v>15</v>
      </c>
      <c r="AU55" s="2">
        <v>28.874099999999999</v>
      </c>
      <c r="AV55" s="51"/>
      <c r="AY55" s="144"/>
      <c r="AZ55" s="50" t="s">
        <v>15</v>
      </c>
      <c r="BA55" s="2">
        <v>18.7029</v>
      </c>
      <c r="BB55" s="51"/>
      <c r="BE55" s="144"/>
      <c r="BF55" s="50" t="s">
        <v>15</v>
      </c>
      <c r="BG55" s="2">
        <v>15.6347</v>
      </c>
      <c r="BH55" s="51"/>
      <c r="BK55" s="144"/>
      <c r="BL55" s="2" t="s">
        <v>15</v>
      </c>
      <c r="BM55" s="2">
        <v>51.121299999999998</v>
      </c>
      <c r="BQ55" s="167"/>
      <c r="BR55" s="2" t="s">
        <v>15</v>
      </c>
      <c r="BS55" s="2">
        <v>75.053399999999996</v>
      </c>
      <c r="BW55" s="167"/>
      <c r="BX55" s="2" t="s">
        <v>15</v>
      </c>
      <c r="BY55" s="2">
        <v>53.237000000000002</v>
      </c>
      <c r="CC55" s="167"/>
      <c r="CD55" s="2" t="s">
        <v>15</v>
      </c>
      <c r="CE55" s="2">
        <v>33.520099999999999</v>
      </c>
      <c r="CI55" s="167"/>
      <c r="CJ55" s="2" t="s">
        <v>15</v>
      </c>
      <c r="CK55" s="2">
        <v>26.2776</v>
      </c>
      <c r="CO55" s="167"/>
      <c r="CP55" s="2" t="s">
        <v>15</v>
      </c>
      <c r="CQ55" s="2">
        <v>52.910800000000002</v>
      </c>
      <c r="CR55" s="54"/>
      <c r="CU55" s="167"/>
      <c r="CV55" s="2" t="s">
        <v>15</v>
      </c>
      <c r="CW55" s="2">
        <v>54.573300000000003</v>
      </c>
      <c r="DA55" s="167"/>
      <c r="DB55" s="2" t="s">
        <v>15</v>
      </c>
      <c r="DC55" s="2">
        <v>57.612499999999997</v>
      </c>
      <c r="DG55" s="167"/>
      <c r="DH55" s="2" t="s">
        <v>15</v>
      </c>
      <c r="DI55" s="2">
        <v>96.835099999999997</v>
      </c>
      <c r="DM55" s="167"/>
      <c r="DN55" s="2" t="s">
        <v>15</v>
      </c>
      <c r="DO55" s="2">
        <v>64.542000000000002</v>
      </c>
      <c r="DS55" s="167"/>
      <c r="DT55" s="2" t="s">
        <v>15</v>
      </c>
      <c r="DU55" s="2">
        <v>60.113700000000001</v>
      </c>
      <c r="DY55" s="167"/>
      <c r="DZ55" s="2" t="s">
        <v>15</v>
      </c>
      <c r="EA55" s="2">
        <v>54.671599999999998</v>
      </c>
      <c r="EE55" s="167"/>
      <c r="EF55" s="2" t="s">
        <v>15</v>
      </c>
      <c r="EG55" s="2">
        <v>67.039100000000005</v>
      </c>
      <c r="EK55" s="167"/>
      <c r="EL55" s="2" t="s">
        <v>15</v>
      </c>
      <c r="EM55" s="2">
        <v>54.265799999999999</v>
      </c>
      <c r="EQ55" s="167"/>
      <c r="ER55" s="2" t="s">
        <v>15</v>
      </c>
      <c r="ES55" s="2">
        <v>21.9831</v>
      </c>
      <c r="EW55" s="167"/>
      <c r="EX55" s="2" t="s">
        <v>15</v>
      </c>
      <c r="EY55" s="2">
        <v>23.403400000000001</v>
      </c>
      <c r="FC55" s="167"/>
      <c r="FD55" s="2" t="s">
        <v>15</v>
      </c>
      <c r="FE55" s="2">
        <v>61.4161</v>
      </c>
    </row>
    <row r="56" spans="3:162">
      <c r="C56" s="165"/>
      <c r="D56" s="2" t="s">
        <v>16</v>
      </c>
      <c r="E56" s="2">
        <v>3.7269999999999999</v>
      </c>
      <c r="F56" s="3">
        <f>E56</f>
        <v>3.7269999999999999</v>
      </c>
      <c r="I56" s="144"/>
      <c r="J56" s="2" t="s">
        <v>16</v>
      </c>
      <c r="K56" s="28">
        <v>4.1430999999999996</v>
      </c>
      <c r="L56" s="3">
        <f>K56</f>
        <v>4.1430999999999996</v>
      </c>
      <c r="O56" s="144"/>
      <c r="P56" s="2" t="s">
        <v>16</v>
      </c>
      <c r="Q56" s="28">
        <v>3.0251999999999999</v>
      </c>
      <c r="R56" s="3">
        <f>Q56</f>
        <v>3.0251999999999999</v>
      </c>
      <c r="U56" s="144"/>
      <c r="V56" s="2" t="s">
        <v>16</v>
      </c>
      <c r="W56" s="28">
        <v>4.556</v>
      </c>
      <c r="X56" s="3">
        <f>W56</f>
        <v>4.556</v>
      </c>
      <c r="AA56" s="144"/>
      <c r="AB56" s="50" t="s">
        <v>16</v>
      </c>
      <c r="AC56" s="52">
        <v>8.0198999999999998</v>
      </c>
      <c r="AD56" s="53">
        <f>AC56</f>
        <v>8.0198999999999998</v>
      </c>
      <c r="AG56" s="144"/>
      <c r="AH56" s="50" t="s">
        <v>16</v>
      </c>
      <c r="AI56" s="49">
        <v>5.2854000000000001</v>
      </c>
      <c r="AJ56" s="53">
        <f>AI56</f>
        <v>5.2854000000000001</v>
      </c>
      <c r="AM56" s="144"/>
      <c r="AN56" s="50" t="s">
        <v>16</v>
      </c>
      <c r="AO56" s="49">
        <v>3.7844000000000002</v>
      </c>
      <c r="AP56" s="53">
        <f>AO56</f>
        <v>3.7844000000000002</v>
      </c>
      <c r="AS56" s="144"/>
      <c r="AT56" s="50" t="s">
        <v>16</v>
      </c>
      <c r="AU56" s="5">
        <v>4.3476999999999997</v>
      </c>
      <c r="AV56" s="53">
        <f>AU56</f>
        <v>4.3476999999999997</v>
      </c>
      <c r="AY56" s="144"/>
      <c r="AZ56" s="50" t="s">
        <v>16</v>
      </c>
      <c r="BA56" s="49">
        <v>0.71870000000000001</v>
      </c>
      <c r="BB56" s="53">
        <f>BA56</f>
        <v>0.71870000000000001</v>
      </c>
      <c r="BE56" s="144"/>
      <c r="BF56" s="50" t="s">
        <v>16</v>
      </c>
      <c r="BG56" s="49">
        <v>7.4432999999999998</v>
      </c>
      <c r="BH56" s="53">
        <f>BG56</f>
        <v>7.4432999999999998</v>
      </c>
      <c r="BK56" s="144"/>
      <c r="BL56" s="2" t="s">
        <v>16</v>
      </c>
      <c r="BM56" s="28">
        <v>3.6021999999999998</v>
      </c>
      <c r="BN56" s="3">
        <f>BM56</f>
        <v>3.6021999999999998</v>
      </c>
      <c r="BQ56" s="168"/>
      <c r="BR56" s="2" t="s">
        <v>16</v>
      </c>
      <c r="BS56" s="28">
        <v>2.0468000000000002</v>
      </c>
      <c r="BT56" s="3">
        <f>BS56</f>
        <v>2.0468000000000002</v>
      </c>
      <c r="BW56" s="168"/>
      <c r="BX56" s="2" t="s">
        <v>16</v>
      </c>
      <c r="BY56" s="28">
        <v>2.6309999999999998</v>
      </c>
      <c r="BZ56" s="3">
        <f>BY56</f>
        <v>2.6309999999999998</v>
      </c>
      <c r="CC56" s="168"/>
      <c r="CD56" s="2" t="s">
        <v>16</v>
      </c>
      <c r="CE56" s="28">
        <v>5.9377000000000004</v>
      </c>
      <c r="CF56" s="3">
        <f>CE56</f>
        <v>5.9377000000000004</v>
      </c>
      <c r="CI56" s="168"/>
      <c r="CJ56" s="2" t="s">
        <v>16</v>
      </c>
      <c r="CK56" s="28">
        <v>7.4040999999999997</v>
      </c>
      <c r="CL56" s="3">
        <f>CK56</f>
        <v>7.4040999999999997</v>
      </c>
      <c r="CO56" s="168"/>
      <c r="CP56" s="2" t="s">
        <v>16</v>
      </c>
      <c r="CQ56" s="49">
        <v>3.8738000000000001</v>
      </c>
      <c r="CR56" s="54">
        <f>CQ56</f>
        <v>3.8738000000000001</v>
      </c>
      <c r="CU56" s="168"/>
      <c r="CV56" s="2" t="s">
        <v>16</v>
      </c>
      <c r="CW56" s="28">
        <v>2.4051</v>
      </c>
      <c r="CX56" s="3">
        <f>CW56</f>
        <v>2.4051</v>
      </c>
      <c r="DA56" s="168"/>
      <c r="DB56" s="2" t="s">
        <v>16</v>
      </c>
      <c r="DC56" s="28">
        <v>2.7498999999999998</v>
      </c>
      <c r="DD56" s="3">
        <f>DC56</f>
        <v>2.7498999999999998</v>
      </c>
      <c r="DG56" s="168"/>
      <c r="DH56" s="2" t="s">
        <v>16</v>
      </c>
      <c r="DI56" s="28">
        <v>2.1002000000000001</v>
      </c>
      <c r="DJ56" s="3">
        <f>DI56</f>
        <v>2.1002000000000001</v>
      </c>
      <c r="DM56" s="168"/>
      <c r="DN56" s="2" t="s">
        <v>16</v>
      </c>
      <c r="DO56" s="28">
        <v>2.0785</v>
      </c>
      <c r="DP56" s="3">
        <f>DO56</f>
        <v>2.0785</v>
      </c>
      <c r="DS56" s="168"/>
      <c r="DT56" s="2" t="s">
        <v>16</v>
      </c>
      <c r="DU56" s="28">
        <v>4.0204000000000004</v>
      </c>
      <c r="DV56" s="3">
        <f>DU56</f>
        <v>4.0204000000000004</v>
      </c>
      <c r="DY56" s="168"/>
      <c r="DZ56" s="2" t="s">
        <v>16</v>
      </c>
      <c r="EA56" s="28">
        <v>3.8664000000000001</v>
      </c>
      <c r="EB56" s="3">
        <f>EA56</f>
        <v>3.8664000000000001</v>
      </c>
      <c r="EE56" s="168"/>
      <c r="EF56" s="2" t="s">
        <v>16</v>
      </c>
      <c r="EG56" s="28">
        <v>2.5796000000000001</v>
      </c>
      <c r="EH56" s="3">
        <f>EG56</f>
        <v>2.5796000000000001</v>
      </c>
      <c r="EK56" s="168"/>
      <c r="EL56" s="2" t="s">
        <v>16</v>
      </c>
      <c r="EM56" s="28">
        <v>3.4832999999999998</v>
      </c>
      <c r="EN56" s="3">
        <f>EM56</f>
        <v>3.4832999999999998</v>
      </c>
      <c r="EQ56" s="168"/>
      <c r="ER56" s="2" t="s">
        <v>16</v>
      </c>
      <c r="ES56" s="28">
        <v>8.8139000000000003</v>
      </c>
      <c r="ET56" s="3">
        <f>ES56</f>
        <v>8.8139000000000003</v>
      </c>
      <c r="EW56" s="168"/>
      <c r="EX56" s="2" t="s">
        <v>16</v>
      </c>
      <c r="EY56" s="28">
        <v>3.3222</v>
      </c>
      <c r="EZ56" s="3">
        <f>EY56</f>
        <v>3.3222</v>
      </c>
      <c r="FC56" s="168"/>
      <c r="FD56" s="2" t="s">
        <v>16</v>
      </c>
      <c r="FE56" s="28">
        <v>3.2090000000000001</v>
      </c>
      <c r="FF56" s="3">
        <f>FE56</f>
        <v>3.2090000000000001</v>
      </c>
    </row>
    <row r="57" spans="3:162">
      <c r="C57" s="165">
        <v>19</v>
      </c>
      <c r="D57" s="2" t="s">
        <v>14</v>
      </c>
      <c r="E57" s="2">
        <v>101.143</v>
      </c>
      <c r="I57" s="144">
        <v>19</v>
      </c>
      <c r="J57" s="2" t="s">
        <v>14</v>
      </c>
      <c r="K57" s="2">
        <v>195.53909999999999</v>
      </c>
      <c r="O57" s="144">
        <v>19</v>
      </c>
      <c r="P57" s="2" t="s">
        <v>14</v>
      </c>
      <c r="Q57" s="2">
        <v>185.0659</v>
      </c>
      <c r="U57" s="144">
        <v>19</v>
      </c>
      <c r="V57" s="2" t="s">
        <v>14</v>
      </c>
      <c r="W57" s="2">
        <v>207.05009999999999</v>
      </c>
      <c r="AA57" s="144">
        <v>19</v>
      </c>
      <c r="AB57" s="50" t="s">
        <v>14</v>
      </c>
      <c r="AC57" s="50">
        <v>47.860199999999999</v>
      </c>
      <c r="AD57" s="51"/>
      <c r="AG57" s="144">
        <v>19</v>
      </c>
      <c r="AH57" s="50" t="s">
        <v>14</v>
      </c>
      <c r="AI57" s="2">
        <v>157.7792</v>
      </c>
      <c r="AJ57" s="51"/>
      <c r="AM57" s="144">
        <v>19</v>
      </c>
      <c r="AN57" s="50" t="s">
        <v>14</v>
      </c>
      <c r="AO57" s="2">
        <v>38.5</v>
      </c>
      <c r="AP57" s="51"/>
      <c r="AS57" s="144">
        <v>19</v>
      </c>
      <c r="AT57" s="50" t="s">
        <v>14</v>
      </c>
      <c r="AU57" s="2">
        <v>63.1815</v>
      </c>
      <c r="AV57" s="51"/>
      <c r="AY57" s="144">
        <v>19</v>
      </c>
      <c r="AZ57" s="50" t="s">
        <v>14</v>
      </c>
      <c r="BA57" s="2">
        <v>92.617999999999995</v>
      </c>
      <c r="BB57" s="51"/>
      <c r="BE57" s="144">
        <v>19</v>
      </c>
      <c r="BF57" s="50" t="s">
        <v>14</v>
      </c>
      <c r="BG57" s="2">
        <v>79.684100000000001</v>
      </c>
      <c r="BH57" s="51"/>
      <c r="BK57" s="144">
        <v>19</v>
      </c>
      <c r="BL57" s="2" t="s">
        <v>14</v>
      </c>
      <c r="BM57" s="2">
        <v>84.568200000000004</v>
      </c>
      <c r="BQ57" s="166">
        <v>19</v>
      </c>
      <c r="BR57" s="2" t="s">
        <v>14</v>
      </c>
      <c r="BS57" s="2">
        <v>124.5483</v>
      </c>
      <c r="BW57" s="166">
        <v>19</v>
      </c>
      <c r="BX57" s="2" t="s">
        <v>14</v>
      </c>
      <c r="BY57" s="2">
        <v>99.655199999999994</v>
      </c>
      <c r="CC57" s="166">
        <v>19</v>
      </c>
      <c r="CD57" s="2" t="s">
        <v>14</v>
      </c>
      <c r="CE57" s="2">
        <v>243.48009999999999</v>
      </c>
      <c r="CI57" s="166">
        <v>19</v>
      </c>
      <c r="CJ57" s="2" t="s">
        <v>14</v>
      </c>
      <c r="CK57" s="2">
        <v>95.426299999999998</v>
      </c>
      <c r="CO57" s="166">
        <v>19</v>
      </c>
      <c r="CP57" s="2" t="s">
        <v>14</v>
      </c>
      <c r="CQ57" s="2">
        <v>64.818700000000007</v>
      </c>
      <c r="CR57" s="54"/>
      <c r="CU57" s="166">
        <v>19</v>
      </c>
      <c r="CV57" s="2" t="s">
        <v>14</v>
      </c>
      <c r="CW57" s="2">
        <v>218.40049999999999</v>
      </c>
      <c r="DA57" s="166">
        <v>19</v>
      </c>
      <c r="DB57" s="2" t="s">
        <v>14</v>
      </c>
      <c r="DC57" s="2">
        <v>234.04069999999999</v>
      </c>
      <c r="DG57" s="166">
        <v>19</v>
      </c>
      <c r="DH57" s="2" t="s">
        <v>14</v>
      </c>
      <c r="DI57" s="2">
        <v>236.15459999999999</v>
      </c>
      <c r="DM57" s="166">
        <v>19</v>
      </c>
      <c r="DN57" s="2" t="s">
        <v>14</v>
      </c>
      <c r="DO57" s="2">
        <v>97.966300000000004</v>
      </c>
      <c r="DS57" s="166">
        <v>19</v>
      </c>
      <c r="DT57" s="2" t="s">
        <v>14</v>
      </c>
      <c r="DU57" s="2">
        <v>244.57429999999999</v>
      </c>
      <c r="DY57" s="166">
        <v>19</v>
      </c>
      <c r="DZ57" s="2" t="s">
        <v>14</v>
      </c>
      <c r="EA57" s="2">
        <v>152.37039999999999</v>
      </c>
      <c r="EE57" s="166">
        <v>19</v>
      </c>
      <c r="EF57" s="2" t="s">
        <v>14</v>
      </c>
      <c r="EG57" s="2">
        <v>245.88329999999999</v>
      </c>
      <c r="EK57" s="166">
        <v>19</v>
      </c>
      <c r="EL57" s="2" t="s">
        <v>14</v>
      </c>
      <c r="EM57" s="2">
        <v>198.9111</v>
      </c>
      <c r="EQ57" s="166">
        <v>19</v>
      </c>
      <c r="ER57" s="2" t="s">
        <v>14</v>
      </c>
      <c r="ES57" s="2">
        <v>61.350099999999998</v>
      </c>
      <c r="EW57" s="166">
        <v>19</v>
      </c>
      <c r="EX57" s="2" t="s">
        <v>14</v>
      </c>
      <c r="EY57" s="2">
        <v>246.5728</v>
      </c>
      <c r="FC57" s="166">
        <v>19</v>
      </c>
      <c r="FD57" s="2" t="s">
        <v>14</v>
      </c>
      <c r="FE57" s="2">
        <v>190.95609999999999</v>
      </c>
    </row>
    <row r="58" spans="3:162">
      <c r="C58" s="165"/>
      <c r="D58" s="2" t="s">
        <v>15</v>
      </c>
      <c r="E58" s="2">
        <v>36.686999999999998</v>
      </c>
      <c r="I58" s="144"/>
      <c r="J58" s="2" t="s">
        <v>15</v>
      </c>
      <c r="K58" s="2">
        <v>45.809699999999999</v>
      </c>
      <c r="O58" s="144"/>
      <c r="P58" s="2" t="s">
        <v>15</v>
      </c>
      <c r="Q58" s="2">
        <v>70.994500000000002</v>
      </c>
      <c r="U58" s="144"/>
      <c r="V58" s="2" t="s">
        <v>15</v>
      </c>
      <c r="W58" s="2">
        <v>73.180800000000005</v>
      </c>
      <c r="AA58" s="144"/>
      <c r="AB58" s="50" t="s">
        <v>15</v>
      </c>
      <c r="AC58" s="50">
        <v>15.355600000000001</v>
      </c>
      <c r="AD58" s="51"/>
      <c r="AG58" s="144"/>
      <c r="AH58" s="50" t="s">
        <v>15</v>
      </c>
      <c r="AI58" s="2">
        <v>24.365400000000001</v>
      </c>
      <c r="AJ58" s="51"/>
      <c r="AM58" s="144"/>
      <c r="AN58" s="50" t="s">
        <v>15</v>
      </c>
      <c r="AO58" s="2">
        <v>28.293900000000001</v>
      </c>
      <c r="AP58" s="51"/>
      <c r="AS58" s="144"/>
      <c r="AT58" s="50" t="s">
        <v>15</v>
      </c>
      <c r="AU58" s="2">
        <v>12.6394</v>
      </c>
      <c r="AV58" s="51"/>
      <c r="AY58" s="144"/>
      <c r="AZ58" s="50" t="s">
        <v>15</v>
      </c>
      <c r="BA58" s="2">
        <v>33.612699999999997</v>
      </c>
      <c r="BB58" s="51"/>
      <c r="BE58" s="144"/>
      <c r="BF58" s="50" t="s">
        <v>15</v>
      </c>
      <c r="BG58" s="2">
        <v>9.8963999999999999</v>
      </c>
      <c r="BH58" s="51"/>
      <c r="BK58" s="144"/>
      <c r="BL58" s="2" t="s">
        <v>15</v>
      </c>
      <c r="BM58" s="2">
        <v>27.311499999999999</v>
      </c>
      <c r="BQ58" s="167"/>
      <c r="BR58" s="2" t="s">
        <v>15</v>
      </c>
      <c r="BS58" s="2">
        <v>36.2988</v>
      </c>
      <c r="BW58" s="167"/>
      <c r="BX58" s="2" t="s">
        <v>15</v>
      </c>
      <c r="BY58" s="2">
        <v>45.630899999999997</v>
      </c>
      <c r="CC58" s="167"/>
      <c r="CD58" s="2" t="s">
        <v>15</v>
      </c>
      <c r="CE58" s="2">
        <v>92.839500000000001</v>
      </c>
      <c r="CI58" s="167"/>
      <c r="CJ58" s="2" t="s">
        <v>15</v>
      </c>
      <c r="CK58" s="2">
        <v>20.3262</v>
      </c>
      <c r="CO58" s="167"/>
      <c r="CP58" s="2" t="s">
        <v>15</v>
      </c>
      <c r="CQ58" s="2">
        <v>15.990399999999999</v>
      </c>
      <c r="CR58" s="54"/>
      <c r="CU58" s="167"/>
      <c r="CV58" s="2" t="s">
        <v>15</v>
      </c>
      <c r="CW58" s="2">
        <v>75.278800000000004</v>
      </c>
      <c r="DA58" s="167"/>
      <c r="DB58" s="2" t="s">
        <v>15</v>
      </c>
      <c r="DC58" s="2">
        <v>92.204999999999998</v>
      </c>
      <c r="DG58" s="167"/>
      <c r="DH58" s="2" t="s">
        <v>15</v>
      </c>
      <c r="DI58" s="2">
        <v>62.861800000000002</v>
      </c>
      <c r="DM58" s="167"/>
      <c r="DN58" s="2" t="s">
        <v>15</v>
      </c>
      <c r="DO58" s="2">
        <v>63.937399999999997</v>
      </c>
      <c r="DS58" s="167"/>
      <c r="DT58" s="2" t="s">
        <v>15</v>
      </c>
      <c r="DU58" s="2">
        <v>57.351100000000002</v>
      </c>
      <c r="DY58" s="167"/>
      <c r="DZ58" s="2" t="s">
        <v>15</v>
      </c>
      <c r="EA58" s="2">
        <v>49.410400000000003</v>
      </c>
      <c r="EE58" s="167"/>
      <c r="EF58" s="2" t="s">
        <v>15</v>
      </c>
      <c r="EG58" s="2">
        <v>72.259600000000006</v>
      </c>
      <c r="EK58" s="167"/>
      <c r="EL58" s="2" t="s">
        <v>15</v>
      </c>
      <c r="EM58" s="2">
        <v>38.3611</v>
      </c>
      <c r="EQ58" s="167"/>
      <c r="ER58" s="2" t="s">
        <v>15</v>
      </c>
      <c r="ES58" s="2">
        <v>23.5487</v>
      </c>
      <c r="EW58" s="167"/>
      <c r="EX58" s="2" t="s">
        <v>15</v>
      </c>
      <c r="EY58" s="2">
        <v>74.137200000000007</v>
      </c>
      <c r="FC58" s="167"/>
      <c r="FD58" s="2" t="s">
        <v>15</v>
      </c>
      <c r="FE58" s="2">
        <v>37.897599999999997</v>
      </c>
    </row>
    <row r="59" spans="3:162">
      <c r="C59" s="165"/>
      <c r="D59" s="2" t="s">
        <v>16</v>
      </c>
      <c r="E59" s="2">
        <v>2.7568999999999999</v>
      </c>
      <c r="F59" s="3">
        <f>E59</f>
        <v>2.7568999999999999</v>
      </c>
      <c r="I59" s="144"/>
      <c r="J59" s="2" t="s">
        <v>16</v>
      </c>
      <c r="K59" s="28">
        <v>4.2685000000000004</v>
      </c>
      <c r="L59" s="3">
        <f>K59</f>
        <v>4.2685000000000004</v>
      </c>
      <c r="O59" s="144"/>
      <c r="P59" s="2" t="s">
        <v>16</v>
      </c>
      <c r="Q59" s="28">
        <v>2.6067999999999998</v>
      </c>
      <c r="R59" s="3">
        <f>Q59</f>
        <v>2.6067999999999998</v>
      </c>
      <c r="U59" s="144"/>
      <c r="V59" s="2" t="s">
        <v>16</v>
      </c>
      <c r="W59" s="28">
        <v>2.8292999999999999</v>
      </c>
      <c r="X59" s="3">
        <f>W59</f>
        <v>2.8292999999999999</v>
      </c>
      <c r="AA59" s="144"/>
      <c r="AB59" s="50" t="s">
        <v>16</v>
      </c>
      <c r="AC59" s="52">
        <v>3.1168</v>
      </c>
      <c r="AD59" s="53">
        <f>AC59</f>
        <v>3.1168</v>
      </c>
      <c r="AG59" s="144"/>
      <c r="AH59" s="50" t="s">
        <v>16</v>
      </c>
      <c r="AI59" s="49">
        <v>6.4755000000000003</v>
      </c>
      <c r="AJ59" s="53">
        <f>AI59</f>
        <v>6.4755000000000003</v>
      </c>
      <c r="AM59" s="144"/>
      <c r="AN59" s="50" t="s">
        <v>16</v>
      </c>
      <c r="AO59" s="49">
        <v>1.3607</v>
      </c>
      <c r="AP59" s="53">
        <f>AO59</f>
        <v>1.3607</v>
      </c>
      <c r="AS59" s="144"/>
      <c r="AT59" s="50" t="s">
        <v>16</v>
      </c>
      <c r="AU59" s="5">
        <v>4.9988000000000001</v>
      </c>
      <c r="AV59" s="53">
        <f>AU59</f>
        <v>4.9988000000000001</v>
      </c>
      <c r="AY59" s="144"/>
      <c r="AZ59" s="50" t="s">
        <v>16</v>
      </c>
      <c r="BA59" s="49">
        <v>2.7553999999999998</v>
      </c>
      <c r="BB59" s="53">
        <f>BA59</f>
        <v>2.7553999999999998</v>
      </c>
      <c r="BE59" s="144"/>
      <c r="BF59" s="50" t="s">
        <v>16</v>
      </c>
      <c r="BG59" s="49">
        <v>8.0518000000000001</v>
      </c>
      <c r="BH59" s="53">
        <f>BG59</f>
        <v>8.0518000000000001</v>
      </c>
      <c r="BK59" s="144"/>
      <c r="BL59" s="2" t="s">
        <v>16</v>
      </c>
      <c r="BM59" s="28">
        <v>3.0964</v>
      </c>
      <c r="BN59" s="3">
        <f>BM59</f>
        <v>3.0964</v>
      </c>
      <c r="BQ59" s="168"/>
      <c r="BR59" s="2" t="s">
        <v>16</v>
      </c>
      <c r="BS59" s="28">
        <v>3.4312</v>
      </c>
      <c r="BT59" s="3">
        <f>BS59</f>
        <v>3.4312</v>
      </c>
      <c r="BW59" s="168"/>
      <c r="BX59" s="2" t="s">
        <v>16</v>
      </c>
      <c r="BY59" s="28">
        <v>2.1839</v>
      </c>
      <c r="BZ59" s="3">
        <f>BY59</f>
        <v>2.1839</v>
      </c>
      <c r="CC59" s="168"/>
      <c r="CD59" s="2" t="s">
        <v>16</v>
      </c>
      <c r="CE59" s="28">
        <v>2.6225999999999998</v>
      </c>
      <c r="CF59" s="3">
        <f>CE59</f>
        <v>2.6225999999999998</v>
      </c>
      <c r="CI59" s="168"/>
      <c r="CJ59" s="2" t="s">
        <v>16</v>
      </c>
      <c r="CK59" s="28">
        <v>4.6947000000000001</v>
      </c>
      <c r="CL59" s="3">
        <f>CK59</f>
        <v>4.6947000000000001</v>
      </c>
      <c r="CO59" s="168"/>
      <c r="CP59" s="2" t="s">
        <v>16</v>
      </c>
      <c r="CQ59" s="49">
        <v>4.0536000000000003</v>
      </c>
      <c r="CR59" s="54">
        <f>CQ59</f>
        <v>4.0536000000000003</v>
      </c>
      <c r="CU59" s="168"/>
      <c r="CV59" s="2" t="s">
        <v>16</v>
      </c>
      <c r="CW59" s="28">
        <v>2.9011999999999998</v>
      </c>
      <c r="CX59" s="3">
        <f>CW59</f>
        <v>2.9011999999999998</v>
      </c>
      <c r="DA59" s="168"/>
      <c r="DB59" s="2" t="s">
        <v>16</v>
      </c>
      <c r="DC59" s="28">
        <v>2.5383</v>
      </c>
      <c r="DD59" s="3">
        <f>DC59</f>
        <v>2.5383</v>
      </c>
      <c r="DG59" s="168"/>
      <c r="DH59" s="2" t="s">
        <v>16</v>
      </c>
      <c r="DI59" s="28">
        <v>3.7566999999999999</v>
      </c>
      <c r="DJ59" s="3">
        <f>DI59</f>
        <v>3.7566999999999999</v>
      </c>
      <c r="DM59" s="168"/>
      <c r="DN59" s="2" t="s">
        <v>16</v>
      </c>
      <c r="DO59" s="28">
        <v>1.5322</v>
      </c>
      <c r="DP59" s="3">
        <f>DO59</f>
        <v>1.5322</v>
      </c>
      <c r="DS59" s="168"/>
      <c r="DT59" s="2" t="s">
        <v>16</v>
      </c>
      <c r="DU59" s="28">
        <v>4.2645</v>
      </c>
      <c r="DV59" s="3">
        <f>DU59</f>
        <v>4.2645</v>
      </c>
      <c r="DY59" s="168"/>
      <c r="DZ59" s="2" t="s">
        <v>16</v>
      </c>
      <c r="EA59" s="28">
        <v>3.0838000000000001</v>
      </c>
      <c r="EB59" s="3">
        <f>EA59</f>
        <v>3.0838000000000001</v>
      </c>
      <c r="EE59" s="168"/>
      <c r="EF59" s="2" t="s">
        <v>16</v>
      </c>
      <c r="EG59" s="28">
        <v>3.4028</v>
      </c>
      <c r="EH59" s="3">
        <f>EG59</f>
        <v>3.4028</v>
      </c>
      <c r="EK59" s="168"/>
      <c r="EL59" s="2" t="s">
        <v>16</v>
      </c>
      <c r="EM59" s="28">
        <v>5.1852</v>
      </c>
      <c r="EN59" s="3">
        <f>EM59</f>
        <v>5.1852</v>
      </c>
      <c r="EQ59" s="168"/>
      <c r="ER59" s="2" t="s">
        <v>16</v>
      </c>
      <c r="ES59" s="28">
        <v>2.6052</v>
      </c>
      <c r="ET59" s="3">
        <f>ES59</f>
        <v>2.6052</v>
      </c>
      <c r="EW59" s="168"/>
      <c r="EX59" s="2" t="s">
        <v>16</v>
      </c>
      <c r="EY59" s="28">
        <v>3.3258999999999999</v>
      </c>
      <c r="EZ59" s="3">
        <f>EY59</f>
        <v>3.3258999999999999</v>
      </c>
      <c r="FC59" s="168"/>
      <c r="FD59" s="2" t="s">
        <v>16</v>
      </c>
      <c r="FE59" s="28">
        <v>5.0387000000000004</v>
      </c>
      <c r="FF59" s="3">
        <f>FE59</f>
        <v>5.0387000000000004</v>
      </c>
    </row>
    <row r="60" spans="3:162">
      <c r="C60" s="165">
        <v>20</v>
      </c>
      <c r="D60" s="2" t="s">
        <v>14</v>
      </c>
      <c r="E60" s="2">
        <v>186.6095</v>
      </c>
      <c r="I60" s="144">
        <v>20</v>
      </c>
      <c r="J60" s="2" t="s">
        <v>14</v>
      </c>
      <c r="K60" s="2">
        <v>183.04169999999999</v>
      </c>
      <c r="O60" s="144">
        <v>20</v>
      </c>
      <c r="P60" s="2" t="s">
        <v>14</v>
      </c>
      <c r="Q60" s="2">
        <v>132.47829999999999</v>
      </c>
      <c r="U60" s="144">
        <v>20</v>
      </c>
      <c r="V60" s="2" t="s">
        <v>14</v>
      </c>
      <c r="W60" s="2">
        <v>146.70760000000001</v>
      </c>
      <c r="AA60" s="144">
        <v>20</v>
      </c>
      <c r="AB60" s="50" t="s">
        <v>14</v>
      </c>
      <c r="AC60" s="50">
        <v>120.2192</v>
      </c>
      <c r="AD60" s="51"/>
      <c r="AG60" s="144">
        <v>20</v>
      </c>
      <c r="AH60" s="50" t="s">
        <v>14</v>
      </c>
      <c r="AI60" s="2">
        <v>84.130399999999995</v>
      </c>
      <c r="AJ60" s="51"/>
      <c r="AM60" s="144">
        <v>20</v>
      </c>
      <c r="AN60" s="50" t="s">
        <v>14</v>
      </c>
      <c r="AO60" s="2">
        <v>27</v>
      </c>
      <c r="AP60" s="51"/>
      <c r="AS60" s="144">
        <v>20</v>
      </c>
      <c r="AT60" s="50" t="s">
        <v>14</v>
      </c>
      <c r="AU60" s="2">
        <v>85.774199999999993</v>
      </c>
      <c r="AV60" s="51"/>
      <c r="AY60" s="144">
        <v>20</v>
      </c>
      <c r="AZ60" s="50" t="s">
        <v>14</v>
      </c>
      <c r="BA60" s="2">
        <v>80.497799999999998</v>
      </c>
      <c r="BB60" s="51"/>
      <c r="BE60" s="144">
        <v>20</v>
      </c>
      <c r="BF60" s="50" t="s">
        <v>14</v>
      </c>
      <c r="BG60" s="2">
        <v>50.752600000000001</v>
      </c>
      <c r="BH60" s="51"/>
      <c r="BK60" s="144">
        <v>20</v>
      </c>
      <c r="BL60" s="2" t="s">
        <v>14</v>
      </c>
      <c r="BM60" s="2">
        <v>92.867999999999995</v>
      </c>
      <c r="BQ60" s="166">
        <v>20</v>
      </c>
      <c r="BR60" s="2" t="s">
        <v>14</v>
      </c>
      <c r="BS60" s="2">
        <v>147.483</v>
      </c>
      <c r="BW60" s="166">
        <v>20</v>
      </c>
      <c r="BX60" s="2" t="s">
        <v>14</v>
      </c>
      <c r="BY60" s="2">
        <v>206.29400000000001</v>
      </c>
      <c r="CC60" s="166">
        <v>20</v>
      </c>
      <c r="CD60" s="2" t="s">
        <v>14</v>
      </c>
      <c r="CE60" s="2">
        <v>196.32380000000001</v>
      </c>
      <c r="CI60" s="166">
        <v>20</v>
      </c>
      <c r="CJ60" s="2" t="s">
        <v>14</v>
      </c>
      <c r="CK60" s="2">
        <v>150.77359999999999</v>
      </c>
      <c r="CO60" s="166">
        <v>20</v>
      </c>
      <c r="CP60" s="2" t="s">
        <v>14</v>
      </c>
      <c r="CQ60" s="2">
        <v>23.866199999999999</v>
      </c>
      <c r="CR60" s="54"/>
      <c r="CU60" s="166">
        <v>20</v>
      </c>
      <c r="CV60" s="2" t="s">
        <v>14</v>
      </c>
      <c r="CW60" s="2">
        <v>230.2671</v>
      </c>
      <c r="DA60" s="166">
        <v>20</v>
      </c>
      <c r="DB60" s="2" t="s">
        <v>14</v>
      </c>
      <c r="DC60" s="2">
        <v>211.2901</v>
      </c>
      <c r="DG60" s="166">
        <v>20</v>
      </c>
      <c r="DH60" s="2" t="s">
        <v>14</v>
      </c>
      <c r="DI60" s="2">
        <v>160.52809999999999</v>
      </c>
      <c r="DM60" s="166">
        <v>20</v>
      </c>
      <c r="DN60" s="2" t="s">
        <v>14</v>
      </c>
      <c r="DO60" s="2">
        <v>139.86000000000001</v>
      </c>
      <c r="DS60" s="166">
        <v>20</v>
      </c>
      <c r="DT60" s="2" t="s">
        <v>14</v>
      </c>
      <c r="DU60" s="2">
        <v>248.86170000000001</v>
      </c>
      <c r="DY60" s="166">
        <v>20</v>
      </c>
      <c r="DZ60" s="2" t="s">
        <v>14</v>
      </c>
      <c r="EA60" s="2">
        <v>187.41370000000001</v>
      </c>
      <c r="EE60" s="166">
        <v>20</v>
      </c>
      <c r="EF60" s="2" t="s">
        <v>14</v>
      </c>
      <c r="EG60" s="2">
        <v>182.86439999999999</v>
      </c>
      <c r="EK60" s="166">
        <v>20</v>
      </c>
      <c r="EL60" s="2" t="s">
        <v>14</v>
      </c>
      <c r="EM60" s="2">
        <v>194.58670000000001</v>
      </c>
      <c r="EQ60" s="166">
        <v>20</v>
      </c>
      <c r="ER60" s="2" t="s">
        <v>14</v>
      </c>
      <c r="ES60" s="2">
        <v>65.819599999999994</v>
      </c>
      <c r="EW60" s="166">
        <v>20</v>
      </c>
      <c r="EX60" s="2" t="s">
        <v>14</v>
      </c>
      <c r="EY60" s="2">
        <v>242.2218</v>
      </c>
      <c r="FC60" s="166">
        <v>20</v>
      </c>
      <c r="FD60" s="2" t="s">
        <v>14</v>
      </c>
      <c r="FE60" s="2">
        <v>143.53749999999999</v>
      </c>
    </row>
    <row r="61" spans="3:162">
      <c r="C61" s="165"/>
      <c r="D61" s="2" t="s">
        <v>15</v>
      </c>
      <c r="E61" s="2">
        <v>25.888100000000001</v>
      </c>
      <c r="I61" s="144"/>
      <c r="J61" s="2" t="s">
        <v>15</v>
      </c>
      <c r="K61" s="2">
        <v>49.567500000000003</v>
      </c>
      <c r="O61" s="144"/>
      <c r="P61" s="2" t="s">
        <v>15</v>
      </c>
      <c r="Q61" s="2">
        <v>33.159100000000002</v>
      </c>
      <c r="U61" s="144"/>
      <c r="V61" s="2" t="s">
        <v>15</v>
      </c>
      <c r="W61" s="2">
        <v>29.064800000000002</v>
      </c>
      <c r="AA61" s="144"/>
      <c r="AB61" s="50" t="s">
        <v>15</v>
      </c>
      <c r="AC61" s="50">
        <v>23.801400000000001</v>
      </c>
      <c r="AD61" s="51"/>
      <c r="AG61" s="144"/>
      <c r="AH61" s="50" t="s">
        <v>15</v>
      </c>
      <c r="AI61" s="2">
        <v>20.6615</v>
      </c>
      <c r="AJ61" s="51"/>
      <c r="AM61" s="144"/>
      <c r="AN61" s="50" t="s">
        <v>15</v>
      </c>
      <c r="AO61" s="2">
        <v>26.3477</v>
      </c>
      <c r="AP61" s="51"/>
      <c r="AS61" s="144"/>
      <c r="AT61" s="50" t="s">
        <v>15</v>
      </c>
      <c r="AU61" s="2">
        <v>15.097099999999999</v>
      </c>
      <c r="AV61" s="51"/>
      <c r="AY61" s="144"/>
      <c r="AZ61" s="50" t="s">
        <v>15</v>
      </c>
      <c r="BA61" s="2">
        <v>44.882599999999996</v>
      </c>
      <c r="BB61" s="51"/>
      <c r="BE61" s="144"/>
      <c r="BF61" s="50" t="s">
        <v>15</v>
      </c>
      <c r="BG61" s="2">
        <v>10.436999999999999</v>
      </c>
      <c r="BH61" s="51"/>
      <c r="BK61" s="144"/>
      <c r="BL61" s="2" t="s">
        <v>15</v>
      </c>
      <c r="BM61" s="2">
        <v>30.809899999999999</v>
      </c>
      <c r="BQ61" s="167"/>
      <c r="BR61" s="2" t="s">
        <v>15</v>
      </c>
      <c r="BS61" s="2">
        <v>33.212699999999998</v>
      </c>
      <c r="BW61" s="167"/>
      <c r="BX61" s="2" t="s">
        <v>15</v>
      </c>
      <c r="BY61" s="2">
        <v>68.9773</v>
      </c>
      <c r="CC61" s="167"/>
      <c r="CD61" s="2" t="s">
        <v>15</v>
      </c>
      <c r="CE61" s="2">
        <v>52.939</v>
      </c>
      <c r="CI61" s="167"/>
      <c r="CJ61" s="2" t="s">
        <v>15</v>
      </c>
      <c r="CK61" s="2">
        <v>33.124899999999997</v>
      </c>
      <c r="CO61" s="167"/>
      <c r="CP61" s="2" t="s">
        <v>15</v>
      </c>
      <c r="CQ61" s="2">
        <v>11.216100000000001</v>
      </c>
      <c r="CR61" s="54"/>
      <c r="CU61" s="167"/>
      <c r="CV61" s="2" t="s">
        <v>15</v>
      </c>
      <c r="CW61" s="2">
        <v>108.401</v>
      </c>
      <c r="DA61" s="167"/>
      <c r="DB61" s="2" t="s">
        <v>15</v>
      </c>
      <c r="DC61" s="2">
        <v>41.6586</v>
      </c>
      <c r="DG61" s="167"/>
      <c r="DH61" s="2" t="s">
        <v>15</v>
      </c>
      <c r="DI61" s="2">
        <v>77.914199999999994</v>
      </c>
      <c r="DM61" s="167"/>
      <c r="DN61" s="2" t="s">
        <v>15</v>
      </c>
      <c r="DO61" s="2">
        <v>61.954599999999999</v>
      </c>
      <c r="DS61" s="167"/>
      <c r="DT61" s="2" t="s">
        <v>15</v>
      </c>
      <c r="DU61" s="2">
        <v>82.1601</v>
      </c>
      <c r="DY61" s="167"/>
      <c r="DZ61" s="2" t="s">
        <v>15</v>
      </c>
      <c r="EA61" s="2">
        <v>26.8948</v>
      </c>
      <c r="EE61" s="167"/>
      <c r="EF61" s="2" t="s">
        <v>15</v>
      </c>
      <c r="EG61" s="2">
        <v>58.274299999999997</v>
      </c>
      <c r="EK61" s="167"/>
      <c r="EL61" s="2" t="s">
        <v>15</v>
      </c>
      <c r="EM61" s="2">
        <v>77.587800000000001</v>
      </c>
      <c r="EQ61" s="167"/>
      <c r="ER61" s="2" t="s">
        <v>15</v>
      </c>
      <c r="ES61" s="2">
        <v>29.383400000000002</v>
      </c>
      <c r="EW61" s="167"/>
      <c r="EX61" s="2" t="s">
        <v>15</v>
      </c>
      <c r="EY61" s="2">
        <v>98.356499999999997</v>
      </c>
      <c r="FC61" s="167"/>
      <c r="FD61" s="2" t="s">
        <v>15</v>
      </c>
      <c r="FE61" s="2">
        <v>32.941499999999998</v>
      </c>
    </row>
    <row r="62" spans="3:162">
      <c r="C62" s="165"/>
      <c r="D62" s="2" t="s">
        <v>16</v>
      </c>
      <c r="E62" s="2">
        <v>7.2083000000000004</v>
      </c>
      <c r="F62" s="3">
        <f>E62</f>
        <v>7.2083000000000004</v>
      </c>
      <c r="I62" s="144"/>
      <c r="J62" s="2" t="s">
        <v>16</v>
      </c>
      <c r="K62" s="28">
        <v>3.6928000000000001</v>
      </c>
      <c r="L62" s="3">
        <f>K62</f>
        <v>3.6928000000000001</v>
      </c>
      <c r="O62" s="144"/>
      <c r="P62" s="2" t="s">
        <v>16</v>
      </c>
      <c r="Q62" s="28">
        <v>3.9952000000000001</v>
      </c>
      <c r="R62" s="3">
        <f>Q62</f>
        <v>3.9952000000000001</v>
      </c>
      <c r="U62" s="144"/>
      <c r="V62" s="2" t="s">
        <v>16</v>
      </c>
      <c r="W62" s="28">
        <v>5.0476000000000001</v>
      </c>
      <c r="X62" s="3">
        <f>W62</f>
        <v>5.0476000000000001</v>
      </c>
      <c r="AA62" s="144"/>
      <c r="AB62" s="50" t="s">
        <v>16</v>
      </c>
      <c r="AC62" s="52">
        <v>5.0509000000000004</v>
      </c>
      <c r="AD62" s="53">
        <f>AC62</f>
        <v>5.0509000000000004</v>
      </c>
      <c r="AG62" s="144"/>
      <c r="AH62" s="50" t="s">
        <v>16</v>
      </c>
      <c r="AI62" s="49">
        <v>4.0719000000000003</v>
      </c>
      <c r="AJ62" s="53">
        <f>AI62</f>
        <v>4.0719000000000003</v>
      </c>
      <c r="AM62" s="144"/>
      <c r="AN62" s="50" t="s">
        <v>16</v>
      </c>
      <c r="AO62" s="49">
        <v>1.0247999999999999</v>
      </c>
      <c r="AP62" s="53">
        <f>AO62</f>
        <v>1.0247999999999999</v>
      </c>
      <c r="AS62" s="144"/>
      <c r="AT62" s="50" t="s">
        <v>16</v>
      </c>
      <c r="AU62" s="5">
        <v>5.6814999999999998</v>
      </c>
      <c r="AV62" s="53">
        <f>AU62</f>
        <v>5.6814999999999998</v>
      </c>
      <c r="AY62" s="144"/>
      <c r="AZ62" s="50" t="s">
        <v>16</v>
      </c>
      <c r="BA62" s="49">
        <v>1.7935000000000001</v>
      </c>
      <c r="BB62" s="53">
        <f>BA62</f>
        <v>1.7935000000000001</v>
      </c>
      <c r="BE62" s="144"/>
      <c r="BF62" s="50" t="s">
        <v>16</v>
      </c>
      <c r="BG62" s="49">
        <v>4.8628</v>
      </c>
      <c r="BH62" s="53">
        <f>BG62</f>
        <v>4.8628</v>
      </c>
      <c r="BK62" s="144"/>
      <c r="BL62" s="2" t="s">
        <v>16</v>
      </c>
      <c r="BM62" s="28">
        <v>3.0142000000000002</v>
      </c>
      <c r="BN62" s="3">
        <f>BM62</f>
        <v>3.0142000000000002</v>
      </c>
      <c r="BQ62" s="168"/>
      <c r="BR62" s="2" t="s">
        <v>16</v>
      </c>
      <c r="BS62" s="28">
        <v>4.4405999999999999</v>
      </c>
      <c r="BT62" s="3">
        <f>BS62</f>
        <v>4.4405999999999999</v>
      </c>
      <c r="BW62" s="168"/>
      <c r="BX62" s="2" t="s">
        <v>16</v>
      </c>
      <c r="BY62" s="28">
        <v>2.9908000000000001</v>
      </c>
      <c r="BZ62" s="3">
        <f>BY62</f>
        <v>2.9908000000000001</v>
      </c>
      <c r="CC62" s="168"/>
      <c r="CD62" s="2" t="s">
        <v>16</v>
      </c>
      <c r="CE62" s="28">
        <v>3.7084999999999999</v>
      </c>
      <c r="CF62" s="3">
        <f>CE62</f>
        <v>3.7084999999999999</v>
      </c>
      <c r="CI62" s="168"/>
      <c r="CJ62" s="2" t="s">
        <v>16</v>
      </c>
      <c r="CK62" s="28">
        <v>4.5517000000000003</v>
      </c>
      <c r="CL62" s="3">
        <f>CK62</f>
        <v>4.5517000000000003</v>
      </c>
      <c r="CO62" s="168"/>
      <c r="CP62" s="2" t="s">
        <v>16</v>
      </c>
      <c r="CQ62" s="49">
        <v>2.1278999999999999</v>
      </c>
      <c r="CR62" s="54">
        <f>CQ62</f>
        <v>2.1278999999999999</v>
      </c>
      <c r="CU62" s="168"/>
      <c r="CV62" s="2" t="s">
        <v>16</v>
      </c>
      <c r="CW62" s="28">
        <v>2.1242000000000001</v>
      </c>
      <c r="CX62" s="3">
        <f>CW62</f>
        <v>2.1242000000000001</v>
      </c>
      <c r="DA62" s="168"/>
      <c r="DB62" s="2" t="s">
        <v>16</v>
      </c>
      <c r="DC62" s="28">
        <v>5.0719000000000003</v>
      </c>
      <c r="DD62" s="3">
        <f>DC62</f>
        <v>5.0719000000000003</v>
      </c>
      <c r="DG62" s="168"/>
      <c r="DH62" s="2" t="s">
        <v>16</v>
      </c>
      <c r="DI62" s="28">
        <v>2.0602999999999998</v>
      </c>
      <c r="DJ62" s="3">
        <f>DI62</f>
        <v>2.0602999999999998</v>
      </c>
      <c r="DM62" s="172"/>
      <c r="DN62" s="2" t="s">
        <v>16</v>
      </c>
      <c r="DO62" s="28">
        <v>2.2574999999999998</v>
      </c>
      <c r="DP62" s="3">
        <f>DO62</f>
        <v>2.2574999999999998</v>
      </c>
      <c r="DS62" s="172"/>
      <c r="DT62" s="2" t="s">
        <v>16</v>
      </c>
      <c r="DU62" s="28">
        <v>3.0289999999999999</v>
      </c>
      <c r="DV62" s="3">
        <f>DU62</f>
        <v>3.0289999999999999</v>
      </c>
      <c r="DY62" s="172"/>
      <c r="DZ62" s="2" t="s">
        <v>16</v>
      </c>
      <c r="EA62" s="28">
        <v>6.9683999999999999</v>
      </c>
      <c r="EB62" s="3">
        <f>EA62</f>
        <v>6.9683999999999999</v>
      </c>
      <c r="EE62" s="172"/>
      <c r="EF62" s="2" t="s">
        <v>16</v>
      </c>
      <c r="EG62" s="28">
        <v>3.1379999999999999</v>
      </c>
      <c r="EH62" s="3">
        <f>EG62</f>
        <v>3.1379999999999999</v>
      </c>
      <c r="EK62" s="172"/>
      <c r="EL62" s="2" t="s">
        <v>16</v>
      </c>
      <c r="EM62" s="28">
        <v>2.508</v>
      </c>
      <c r="EN62" s="3">
        <f>EM62</f>
        <v>2.508</v>
      </c>
      <c r="EQ62" s="172"/>
      <c r="ER62" s="2" t="s">
        <v>16</v>
      </c>
      <c r="ES62" s="28">
        <v>2.2400000000000002</v>
      </c>
      <c r="ET62" s="3">
        <f>ES62</f>
        <v>2.2400000000000002</v>
      </c>
      <c r="EW62" s="172"/>
      <c r="EX62" s="2" t="s">
        <v>16</v>
      </c>
      <c r="EY62" s="28">
        <v>2.4626999999999999</v>
      </c>
      <c r="EZ62" s="3">
        <f>EY62</f>
        <v>2.4626999999999999</v>
      </c>
      <c r="FC62" s="172"/>
      <c r="FD62" s="2" t="s">
        <v>16</v>
      </c>
      <c r="FE62" s="28">
        <v>4.3573000000000004</v>
      </c>
      <c r="FF62" s="3">
        <f>FE62</f>
        <v>4.3573000000000004</v>
      </c>
    </row>
    <row r="63" spans="3:162">
      <c r="AV63" s="51"/>
    </row>
    <row r="64" spans="3:162">
      <c r="D64" s="10" t="s">
        <v>11</v>
      </c>
      <c r="E64" s="10"/>
      <c r="F64" s="11">
        <f>AVERAGE(F3:F62)</f>
        <v>5.3130250000000014</v>
      </c>
      <c r="J64" s="10" t="s">
        <v>11</v>
      </c>
      <c r="K64" s="10"/>
      <c r="L64" s="11">
        <f>AVERAGE(L3:L62)</f>
        <v>3.7355849999999995</v>
      </c>
      <c r="P64" s="10" t="s">
        <v>11</v>
      </c>
      <c r="Q64" s="10"/>
      <c r="R64" s="11">
        <f>AVERAGE(R3:R62)</f>
        <v>5.1880299999999995</v>
      </c>
      <c r="V64" s="10" t="s">
        <v>11</v>
      </c>
      <c r="W64" s="10"/>
      <c r="X64" s="11">
        <f>AVERAGE(X3:X62)</f>
        <v>4.8697700000000008</v>
      </c>
      <c r="AB64" s="10" t="s">
        <v>11</v>
      </c>
      <c r="AC64" s="10"/>
      <c r="AD64" s="11">
        <f>AVERAGE(AD3:AD62)</f>
        <v>4.8750900000000001</v>
      </c>
      <c r="AH64" s="10" t="s">
        <v>11</v>
      </c>
      <c r="AI64" s="10"/>
      <c r="AJ64" s="11">
        <f>AVERAGE(AJ3:AJ62)</f>
        <v>5.5583900000000002</v>
      </c>
      <c r="AN64" s="10" t="s">
        <v>11</v>
      </c>
      <c r="AO64" s="10"/>
      <c r="AP64" s="11">
        <f>AVERAGE(AP3:AP62)</f>
        <v>3.4476599999999999</v>
      </c>
      <c r="AT64" s="10" t="s">
        <v>11</v>
      </c>
      <c r="AU64" s="10"/>
      <c r="AV64" s="11">
        <f>AVERAGE(AV3:AV62)</f>
        <v>4.0532950000000003</v>
      </c>
      <c r="AZ64" s="10" t="s">
        <v>11</v>
      </c>
      <c r="BA64" s="10"/>
      <c r="BB64" s="11">
        <f>AVERAGE(BB3:BB62)</f>
        <v>2.8124850000000001</v>
      </c>
      <c r="BF64" s="10" t="s">
        <v>11</v>
      </c>
      <c r="BG64" s="10"/>
      <c r="BH64" s="11">
        <f>AVERAGE(BH3:BH62)</f>
        <v>3.9151949999999998</v>
      </c>
      <c r="BL64" s="10" t="s">
        <v>11</v>
      </c>
      <c r="BM64" s="10"/>
      <c r="BN64" s="11">
        <f>AVERAGE(BN3:BN62)</f>
        <v>2.9062049999999999</v>
      </c>
      <c r="BR64" s="10" t="s">
        <v>11</v>
      </c>
      <c r="BS64" s="10"/>
      <c r="BT64" s="11">
        <f>AVERAGE(BT3:BT62)</f>
        <v>2.4174350000000002</v>
      </c>
      <c r="BX64" s="10" t="s">
        <v>11</v>
      </c>
      <c r="BY64" s="10"/>
      <c r="BZ64" s="11">
        <f>AVERAGE(BZ3:BZ62)</f>
        <v>2.537515</v>
      </c>
      <c r="CD64" s="10" t="s">
        <v>11</v>
      </c>
      <c r="CE64" s="10"/>
      <c r="CF64" s="11">
        <f>AVERAGE(CF3:CF62)</f>
        <v>3.2000550000000003</v>
      </c>
      <c r="CJ64" s="10" t="s">
        <v>11</v>
      </c>
      <c r="CK64" s="10"/>
      <c r="CL64" s="11">
        <f>AVERAGE(CL3:CL62)</f>
        <v>3.4643199999999998</v>
      </c>
      <c r="CP64" s="10" t="s">
        <v>11</v>
      </c>
      <c r="CQ64" s="10"/>
      <c r="CR64" s="11">
        <f>AVERAGE(CR3:CR62)</f>
        <v>4.5653649999999999</v>
      </c>
      <c r="CV64" s="10" t="s">
        <v>11</v>
      </c>
      <c r="CW64" s="10"/>
      <c r="CX64" s="11">
        <f>AVERAGE(CX3:CX62)</f>
        <v>3.73712</v>
      </c>
      <c r="DB64" s="10" t="s">
        <v>11</v>
      </c>
      <c r="DC64" s="10"/>
      <c r="DD64" s="11">
        <f>AVERAGE(DD3:DD62)</f>
        <v>3.8418399999999999</v>
      </c>
      <c r="DH64" s="10" t="s">
        <v>11</v>
      </c>
      <c r="DI64" s="10"/>
      <c r="DJ64" s="11">
        <f>AVERAGE(DJ3:DJ62)</f>
        <v>2.9113150000000005</v>
      </c>
      <c r="DN64" s="10" t="s">
        <v>11</v>
      </c>
      <c r="DO64" s="10"/>
      <c r="DP64" s="11">
        <f>AVERAGE(DP3:DP62)</f>
        <v>2.7036299999999995</v>
      </c>
      <c r="DT64" s="10" t="s">
        <v>11</v>
      </c>
      <c r="DU64" s="10"/>
      <c r="DV64" s="11">
        <f>AVERAGE(DV3:DV62)</f>
        <v>3.2389049999999999</v>
      </c>
      <c r="DZ64" s="10" t="s">
        <v>11</v>
      </c>
      <c r="EA64" s="10"/>
      <c r="EB64" s="11">
        <f>AVERAGE(EB3:EB62)</f>
        <v>3.3692199999999999</v>
      </c>
      <c r="EF64" s="10" t="s">
        <v>11</v>
      </c>
      <c r="EG64" s="10"/>
      <c r="EH64" s="11">
        <f>AVERAGE(EH3:EH62)</f>
        <v>3.8151600000000001</v>
      </c>
      <c r="EL64" s="10" t="s">
        <v>11</v>
      </c>
      <c r="EM64" s="10"/>
      <c r="EN64" s="11">
        <f>AVERAGE(EN3:EN62)</f>
        <v>4.1410450000000001</v>
      </c>
      <c r="ER64" s="10" t="s">
        <v>11</v>
      </c>
      <c r="ES64" s="10"/>
      <c r="ET64" s="11">
        <f>AVERAGE(ET3:ET62)</f>
        <v>4.0053099999999997</v>
      </c>
      <c r="EX64" s="10" t="s">
        <v>11</v>
      </c>
      <c r="EY64" s="10"/>
      <c r="EZ64" s="11">
        <f>AVERAGE(EZ3:EZ62)</f>
        <v>3.5405199999999999</v>
      </c>
      <c r="FD64" s="10" t="s">
        <v>11</v>
      </c>
      <c r="FE64" s="10"/>
      <c r="FF64" s="11">
        <f>AVERAGE(FF3:FF62)</f>
        <v>4.1172650000000006</v>
      </c>
    </row>
    <row r="65" spans="3:162">
      <c r="D65" s="10" t="s">
        <v>26</v>
      </c>
      <c r="E65" s="10"/>
      <c r="F65" s="10">
        <f>STDEV(F3:F62)/SQRT(20)</f>
        <v>0.46532618807585918</v>
      </c>
      <c r="J65" s="10" t="s">
        <v>26</v>
      </c>
      <c r="K65" s="10"/>
      <c r="L65" s="10">
        <f>STDEV(L3:L62)/SQRT(20)</f>
        <v>0.32534195008968358</v>
      </c>
      <c r="P65" s="10" t="s">
        <v>26</v>
      </c>
      <c r="Q65" s="10"/>
      <c r="R65" s="10">
        <f>STDEV(R3:R62)/SQRT(20)</f>
        <v>0.42631552480466117</v>
      </c>
      <c r="V65" s="10" t="s">
        <v>26</v>
      </c>
      <c r="W65" s="10"/>
      <c r="X65" s="10">
        <f>STDEV(X3:X62)/SQRT(20)</f>
        <v>0.39707592003094427</v>
      </c>
      <c r="AB65" s="10" t="s">
        <v>26</v>
      </c>
      <c r="AC65" s="10"/>
      <c r="AD65" s="10">
        <f>STDEV(AD3:AD62)/SQRT(20)</f>
        <v>0.46422174368562963</v>
      </c>
      <c r="AH65" s="10" t="s">
        <v>26</v>
      </c>
      <c r="AI65" s="10"/>
      <c r="AJ65" s="10">
        <f>STDEV(AJ3:AJ62)/SQRT(20)</f>
        <v>0.46261363144068351</v>
      </c>
      <c r="AN65" s="10" t="s">
        <v>26</v>
      </c>
      <c r="AO65" s="10"/>
      <c r="AP65" s="10">
        <f>STDEV(AP3:AP62)/SQRT(20)</f>
        <v>0.52781275434819863</v>
      </c>
      <c r="AT65" s="10" t="s">
        <v>26</v>
      </c>
      <c r="AU65" s="10"/>
      <c r="AV65" s="10">
        <f>STDEV(AV3:AV62)/SQRT(20)</f>
        <v>0.42376646327124629</v>
      </c>
      <c r="AZ65" s="10" t="s">
        <v>26</v>
      </c>
      <c r="BA65" s="10"/>
      <c r="BB65" s="10">
        <f>STDEV(BB3:BB62)/SQRT(20)</f>
        <v>0.41985042670449602</v>
      </c>
      <c r="BF65" s="10" t="s">
        <v>26</v>
      </c>
      <c r="BG65" s="10"/>
      <c r="BH65" s="10">
        <f>STDEV(BH3:BH62)/SQRT(20)</f>
        <v>0.59179494503786401</v>
      </c>
      <c r="BL65" s="10" t="s">
        <v>26</v>
      </c>
      <c r="BM65" s="10"/>
      <c r="BN65" s="10">
        <f>STDEV(BN3:BN62)/SQRT(20)</f>
        <v>0.1462212165962751</v>
      </c>
      <c r="BR65" s="10" t="s">
        <v>26</v>
      </c>
      <c r="BS65" s="10"/>
      <c r="BT65" s="10">
        <f>STDEV(BT3:BT62)/SQRT(20)</f>
        <v>0.19733287296169286</v>
      </c>
      <c r="BX65" s="10" t="s">
        <v>26</v>
      </c>
      <c r="BY65" s="10"/>
      <c r="BZ65" s="10">
        <f>STDEV(BZ3:BZ62)/SQRT(20)</f>
        <v>0.19325671463448743</v>
      </c>
      <c r="CD65" s="10" t="s">
        <v>26</v>
      </c>
      <c r="CE65" s="10"/>
      <c r="CF65" s="10">
        <f>STDEV(CF3:CF62)/SQRT(20)</f>
        <v>0.24510825701428107</v>
      </c>
      <c r="CJ65" s="10" t="s">
        <v>26</v>
      </c>
      <c r="CK65" s="10"/>
      <c r="CL65" s="10">
        <f>STDEV(CL3:CL62)/SQRT(20)</f>
        <v>0.36906623422104767</v>
      </c>
      <c r="CP65" s="10" t="s">
        <v>26</v>
      </c>
      <c r="CQ65" s="10"/>
      <c r="CR65" s="10">
        <f>STDEV(CR3:CR62)/SQRT(20)</f>
        <v>0.50342710318873407</v>
      </c>
      <c r="CV65" s="10" t="s">
        <v>26</v>
      </c>
      <c r="CW65" s="10"/>
      <c r="CX65" s="10">
        <f>STDEV(CX3:CX62)/SQRT(20)</f>
        <v>0.41769867511098652</v>
      </c>
      <c r="DB65" s="10" t="s">
        <v>26</v>
      </c>
      <c r="DC65" s="10"/>
      <c r="DD65" s="10">
        <f>STDEV(DD3:DD62)/SQRT(20)</f>
        <v>0.3210248511777305</v>
      </c>
      <c r="DH65" s="10" t="s">
        <v>26</v>
      </c>
      <c r="DI65" s="10"/>
      <c r="DJ65" s="10">
        <f>STDEV(DJ3:DJ62)/SQRT(20)</f>
        <v>0.1890898185734966</v>
      </c>
      <c r="DN65" s="10" t="s">
        <v>26</v>
      </c>
      <c r="DO65" s="10"/>
      <c r="DP65" s="10">
        <f>STDEV(DP3:DP62)/SQRT(20)</f>
        <v>0.2254989811040119</v>
      </c>
      <c r="DT65" s="10" t="s">
        <v>26</v>
      </c>
      <c r="DU65" s="10"/>
      <c r="DV65" s="10">
        <f>STDEV(DV3:DV62)/SQRT(20)</f>
        <v>0.26559169607689176</v>
      </c>
      <c r="DZ65" s="10" t="s">
        <v>26</v>
      </c>
      <c r="EA65" s="10"/>
      <c r="EB65" s="10">
        <f>STDEV(EB3:EB62)/SQRT(20)</f>
        <v>0.28921164246420306</v>
      </c>
      <c r="EF65" s="10" t="s">
        <v>26</v>
      </c>
      <c r="EG65" s="10"/>
      <c r="EH65" s="10">
        <f>STDEV(EH3:EH62)/SQRT(20)</f>
        <v>0.39276342379819945</v>
      </c>
      <c r="EL65" s="10" t="s">
        <v>26</v>
      </c>
      <c r="EM65" s="10"/>
      <c r="EN65" s="10">
        <f>STDEV(EN3:EN62)/SQRT(20)</f>
        <v>0.39965652585261141</v>
      </c>
      <c r="ER65" s="10" t="s">
        <v>26</v>
      </c>
      <c r="ES65" s="10"/>
      <c r="ET65" s="10">
        <f>STDEV(ET3:ET62)/SQRT(20)</f>
        <v>0.50448487583088708</v>
      </c>
      <c r="EX65" s="10" t="s">
        <v>26</v>
      </c>
      <c r="EY65" s="10"/>
      <c r="EZ65" s="10">
        <f>STDEV(EZ3:EZ62)/SQRT(20)</f>
        <v>0.2019106264766925</v>
      </c>
      <c r="FD65" s="10" t="s">
        <v>26</v>
      </c>
      <c r="FE65" s="10"/>
      <c r="FF65" s="10">
        <f>STDEV(FF3:FF62)/SQRT(20)</f>
        <v>0.24292028119215039</v>
      </c>
    </row>
    <row r="67" spans="3:162">
      <c r="F67" s="3"/>
    </row>
    <row r="68" spans="3:162">
      <c r="L68" s="3"/>
      <c r="BN68" s="3"/>
    </row>
    <row r="70" spans="3:162">
      <c r="F70" s="3"/>
    </row>
    <row r="71" spans="3:162">
      <c r="L71" s="3"/>
      <c r="BN71" s="3"/>
    </row>
    <row r="72" spans="3:162">
      <c r="C72" s="72"/>
      <c r="D72" s="79" t="s">
        <v>145</v>
      </c>
      <c r="E72" s="73"/>
      <c r="F72" s="73"/>
      <c r="G72" s="73"/>
      <c r="H72" s="73"/>
      <c r="I72" s="73"/>
      <c r="J72" s="73"/>
      <c r="K72" s="74"/>
    </row>
    <row r="73" spans="3:162" ht="17">
      <c r="C73" s="112" t="s">
        <v>203</v>
      </c>
      <c r="D73" s="113"/>
      <c r="E73" s="113" t="s">
        <v>104</v>
      </c>
      <c r="F73" s="113" t="s">
        <v>105</v>
      </c>
      <c r="G73" s="113" t="s">
        <v>106</v>
      </c>
      <c r="H73" s="112" t="s">
        <v>203</v>
      </c>
      <c r="I73" s="113" t="s">
        <v>104</v>
      </c>
      <c r="J73" s="113" t="s">
        <v>105</v>
      </c>
      <c r="K73" s="113" t="s">
        <v>106</v>
      </c>
      <c r="L73" s="113"/>
    </row>
    <row r="74" spans="3:162" ht="17">
      <c r="C74" s="112" t="s">
        <v>258</v>
      </c>
      <c r="D74" s="113"/>
      <c r="E74" s="113" t="s">
        <v>109</v>
      </c>
      <c r="F74" s="113" t="s">
        <v>113</v>
      </c>
      <c r="G74" s="113" t="s">
        <v>66</v>
      </c>
      <c r="H74" s="112" t="s">
        <v>259</v>
      </c>
      <c r="I74" s="113" t="s">
        <v>109</v>
      </c>
      <c r="J74" s="113" t="s">
        <v>113</v>
      </c>
      <c r="K74" s="113" t="s">
        <v>66</v>
      </c>
      <c r="L74" s="113"/>
      <c r="BN74" s="3"/>
    </row>
    <row r="75" spans="3:162" ht="17">
      <c r="C75" s="112" t="s">
        <v>260</v>
      </c>
      <c r="D75" s="113"/>
      <c r="E75" s="113" t="s">
        <v>109</v>
      </c>
      <c r="F75" s="113" t="s">
        <v>113</v>
      </c>
      <c r="G75" s="113" t="s">
        <v>66</v>
      </c>
      <c r="H75" s="112" t="s">
        <v>261</v>
      </c>
      <c r="I75" s="113" t="s">
        <v>117</v>
      </c>
      <c r="J75" s="113" t="s">
        <v>118</v>
      </c>
      <c r="K75" s="113">
        <v>0.92869999999999997</v>
      </c>
      <c r="L75" s="113"/>
    </row>
    <row r="76" spans="3:162" ht="17">
      <c r="C76" s="112" t="s">
        <v>262</v>
      </c>
      <c r="D76" s="113"/>
      <c r="E76" s="113" t="s">
        <v>109</v>
      </c>
      <c r="F76" s="113" t="s">
        <v>110</v>
      </c>
      <c r="G76" s="113">
        <v>1.66E-2</v>
      </c>
      <c r="H76" s="112" t="s">
        <v>263</v>
      </c>
      <c r="I76" s="113" t="s">
        <v>117</v>
      </c>
      <c r="J76" s="113" t="s">
        <v>118</v>
      </c>
      <c r="K76" s="113">
        <v>0.50219999999999998</v>
      </c>
      <c r="L76" s="113"/>
    </row>
    <row r="77" spans="3:162" ht="17">
      <c r="C77" s="112" t="s">
        <v>264</v>
      </c>
      <c r="D77" s="113"/>
      <c r="E77" s="113" t="s">
        <v>109</v>
      </c>
      <c r="F77" s="113" t="s">
        <v>113</v>
      </c>
      <c r="G77" s="113" t="s">
        <v>66</v>
      </c>
      <c r="H77" s="112" t="s">
        <v>265</v>
      </c>
      <c r="I77" s="113" t="s">
        <v>117</v>
      </c>
      <c r="J77" s="113" t="s">
        <v>118</v>
      </c>
      <c r="K77" s="113">
        <v>0.99250000000000005</v>
      </c>
      <c r="L77" s="113"/>
    </row>
    <row r="78" spans="3:162" ht="17">
      <c r="C78" s="112" t="s">
        <v>266</v>
      </c>
      <c r="D78" s="113"/>
      <c r="E78" s="113" t="s">
        <v>109</v>
      </c>
      <c r="F78" s="113" t="s">
        <v>113</v>
      </c>
      <c r="G78" s="113" t="s">
        <v>66</v>
      </c>
      <c r="H78" s="112" t="s">
        <v>267</v>
      </c>
      <c r="I78" s="113" t="s">
        <v>117</v>
      </c>
      <c r="J78" s="113" t="s">
        <v>118</v>
      </c>
      <c r="K78" s="113">
        <v>0.99939999999999996</v>
      </c>
      <c r="L78" s="113"/>
    </row>
    <row r="79" spans="3:162" ht="17">
      <c r="C79" s="112" t="s">
        <v>268</v>
      </c>
      <c r="D79" s="113"/>
      <c r="E79" s="113" t="s">
        <v>109</v>
      </c>
      <c r="F79" s="113" t="s">
        <v>113</v>
      </c>
      <c r="G79" s="113" t="s">
        <v>66</v>
      </c>
      <c r="H79" s="112" t="s">
        <v>269</v>
      </c>
      <c r="I79" s="113" t="s">
        <v>117</v>
      </c>
      <c r="J79" s="113" t="s">
        <v>118</v>
      </c>
      <c r="K79" s="113">
        <v>0.99939999999999996</v>
      </c>
      <c r="L79" s="113"/>
    </row>
    <row r="80" spans="3:162" ht="17">
      <c r="C80" s="112" t="s">
        <v>270</v>
      </c>
      <c r="D80" s="113"/>
      <c r="E80" s="113" t="s">
        <v>109</v>
      </c>
      <c r="F80" s="113" t="s">
        <v>113</v>
      </c>
      <c r="G80" s="113" t="s">
        <v>66</v>
      </c>
      <c r="H80" s="112" t="s">
        <v>271</v>
      </c>
      <c r="I80" s="113" t="s">
        <v>117</v>
      </c>
      <c r="J80" s="113" t="s">
        <v>118</v>
      </c>
      <c r="K80" s="113">
        <v>0.50290000000000001</v>
      </c>
      <c r="L80" s="113"/>
    </row>
    <row r="81" spans="3:12" ht="17">
      <c r="C81" s="112" t="s">
        <v>272</v>
      </c>
      <c r="D81" s="113"/>
      <c r="E81" s="113" t="s">
        <v>117</v>
      </c>
      <c r="F81" s="113" t="s">
        <v>118</v>
      </c>
      <c r="G81" s="113">
        <v>0.12609999999999999</v>
      </c>
      <c r="H81" s="112" t="s">
        <v>273</v>
      </c>
      <c r="I81" s="113" t="s">
        <v>117</v>
      </c>
      <c r="J81" s="113" t="s">
        <v>118</v>
      </c>
      <c r="K81" s="113">
        <v>0.1091</v>
      </c>
      <c r="L81" s="113"/>
    </row>
    <row r="82" spans="3:12" ht="17">
      <c r="C82" s="112" t="s">
        <v>274</v>
      </c>
      <c r="D82" s="113"/>
      <c r="E82" s="113" t="s">
        <v>109</v>
      </c>
      <c r="F82" s="113" t="s">
        <v>125</v>
      </c>
      <c r="G82" s="113">
        <v>1E-3</v>
      </c>
      <c r="H82" s="112" t="s">
        <v>275</v>
      </c>
      <c r="I82" s="113" t="s">
        <v>117</v>
      </c>
      <c r="J82" s="113" t="s">
        <v>118</v>
      </c>
      <c r="K82" s="113">
        <v>0.97919999999999996</v>
      </c>
      <c r="L82" s="113"/>
    </row>
    <row r="83" spans="3:12" ht="17">
      <c r="C83" s="112" t="s">
        <v>276</v>
      </c>
      <c r="D83" s="113"/>
      <c r="E83" s="113" t="s">
        <v>117</v>
      </c>
      <c r="F83" s="113" t="s">
        <v>118</v>
      </c>
      <c r="G83" s="113">
        <v>0.98519999999999996</v>
      </c>
      <c r="H83" s="112" t="s">
        <v>277</v>
      </c>
      <c r="I83" s="113" t="s">
        <v>109</v>
      </c>
      <c r="J83" s="113" t="s">
        <v>278</v>
      </c>
      <c r="K83" s="113">
        <v>5.0000000000000001E-4</v>
      </c>
      <c r="L83" s="113"/>
    </row>
    <row r="84" spans="3:12" ht="17">
      <c r="C84" s="112" t="s">
        <v>279</v>
      </c>
      <c r="D84" s="113"/>
      <c r="E84" s="113" t="s">
        <v>109</v>
      </c>
      <c r="F84" s="113" t="s">
        <v>125</v>
      </c>
      <c r="G84" s="113">
        <v>3.5999999999999999E-3</v>
      </c>
      <c r="H84" s="112" t="s">
        <v>280</v>
      </c>
      <c r="I84" s="113" t="s">
        <v>117</v>
      </c>
      <c r="J84" s="113" t="s">
        <v>118</v>
      </c>
      <c r="K84" s="113">
        <v>0.84589999999999999</v>
      </c>
      <c r="L84" s="113"/>
    </row>
    <row r="85" spans="3:12" ht="17">
      <c r="C85" s="112" t="s">
        <v>281</v>
      </c>
      <c r="D85" s="113"/>
      <c r="E85" s="113" t="s">
        <v>117</v>
      </c>
      <c r="F85" s="113" t="s">
        <v>118</v>
      </c>
      <c r="G85" s="113">
        <v>0.9395</v>
      </c>
      <c r="H85" s="112" t="s">
        <v>282</v>
      </c>
      <c r="I85" s="113" t="s">
        <v>109</v>
      </c>
      <c r="J85" s="113" t="s">
        <v>125</v>
      </c>
      <c r="K85" s="113">
        <v>1.1999999999999999E-3</v>
      </c>
      <c r="L85" s="113"/>
    </row>
    <row r="86" spans="3:12" ht="17">
      <c r="C86" s="112" t="s">
        <v>283</v>
      </c>
      <c r="D86" s="113"/>
      <c r="E86" s="113" t="s">
        <v>117</v>
      </c>
      <c r="F86" s="113" t="s">
        <v>118</v>
      </c>
      <c r="G86" s="113">
        <v>0.99960000000000004</v>
      </c>
      <c r="H86" s="112" t="s">
        <v>284</v>
      </c>
      <c r="I86" s="113" t="s">
        <v>109</v>
      </c>
      <c r="J86" s="113" t="s">
        <v>113</v>
      </c>
      <c r="K86" s="113" t="s">
        <v>66</v>
      </c>
      <c r="L86" s="113"/>
    </row>
    <row r="87" spans="3:12" ht="17">
      <c r="C87" s="112" t="s">
        <v>285</v>
      </c>
      <c r="D87" s="113"/>
      <c r="E87" s="113" t="s">
        <v>117</v>
      </c>
      <c r="F87" s="113" t="s">
        <v>118</v>
      </c>
      <c r="G87" s="113">
        <v>0.99929999999999997</v>
      </c>
      <c r="H87" s="112" t="s">
        <v>286</v>
      </c>
      <c r="I87" s="113" t="s">
        <v>109</v>
      </c>
      <c r="J87" s="113" t="s">
        <v>113</v>
      </c>
      <c r="K87" s="113" t="s">
        <v>66</v>
      </c>
      <c r="L87" s="113"/>
    </row>
    <row r="88" spans="3:12" ht="17">
      <c r="C88" s="112" t="s">
        <v>287</v>
      </c>
      <c r="D88" s="113"/>
      <c r="E88" s="113" t="s">
        <v>117</v>
      </c>
      <c r="F88" s="113" t="s">
        <v>118</v>
      </c>
      <c r="G88" s="113">
        <v>0.44850000000000001</v>
      </c>
      <c r="H88" s="112" t="s">
        <v>288</v>
      </c>
      <c r="I88" s="113" t="s">
        <v>109</v>
      </c>
      <c r="J88" s="113" t="s">
        <v>110</v>
      </c>
      <c r="K88" s="113">
        <v>1.7600000000000001E-2</v>
      </c>
      <c r="L88" s="113"/>
    </row>
    <row r="89" spans="3:12" ht="17">
      <c r="C89" s="112" t="s">
        <v>289</v>
      </c>
      <c r="D89" s="113"/>
      <c r="E89" s="113" t="s">
        <v>117</v>
      </c>
      <c r="F89" s="113" t="s">
        <v>118</v>
      </c>
      <c r="G89" s="113">
        <v>0.1138</v>
      </c>
      <c r="H89" s="112" t="s">
        <v>290</v>
      </c>
      <c r="I89" s="113" t="s">
        <v>117</v>
      </c>
      <c r="J89" s="113" t="s">
        <v>118</v>
      </c>
      <c r="K89" s="113">
        <v>0.12139999999999999</v>
      </c>
      <c r="L89" s="113"/>
    </row>
    <row r="90" spans="3:12" ht="17">
      <c r="C90" s="112" t="s">
        <v>291</v>
      </c>
      <c r="D90" s="113"/>
      <c r="E90" s="113" t="s">
        <v>109</v>
      </c>
      <c r="F90" s="113" t="s">
        <v>113</v>
      </c>
      <c r="G90" s="113" t="s">
        <v>66</v>
      </c>
      <c r="H90" s="112" t="s">
        <v>292</v>
      </c>
      <c r="I90" s="113" t="s">
        <v>117</v>
      </c>
      <c r="J90" s="113" t="s">
        <v>118</v>
      </c>
      <c r="K90" s="113">
        <v>0.99980000000000002</v>
      </c>
      <c r="L90" s="113"/>
    </row>
    <row r="91" spans="3:12" ht="17">
      <c r="C91" s="112" t="s">
        <v>293</v>
      </c>
      <c r="D91" s="113"/>
      <c r="E91" s="113" t="s">
        <v>109</v>
      </c>
      <c r="F91" s="113" t="s">
        <v>110</v>
      </c>
      <c r="G91" s="113">
        <v>1.6400000000000001E-2</v>
      </c>
      <c r="H91" s="112" t="s">
        <v>294</v>
      </c>
      <c r="I91" s="113" t="s">
        <v>117</v>
      </c>
      <c r="J91" s="113" t="s">
        <v>118</v>
      </c>
      <c r="K91" s="113">
        <v>0.50539999999999996</v>
      </c>
      <c r="L91" s="113"/>
    </row>
    <row r="92" spans="3:12" ht="17">
      <c r="C92" s="112" t="s">
        <v>295</v>
      </c>
      <c r="D92" s="113"/>
      <c r="E92" s="113" t="s">
        <v>109</v>
      </c>
      <c r="F92" s="113" t="s">
        <v>125</v>
      </c>
      <c r="G92" s="113">
        <v>6.8999999999999999E-3</v>
      </c>
      <c r="H92" s="112" t="s">
        <v>296</v>
      </c>
      <c r="I92" s="113" t="s">
        <v>117</v>
      </c>
      <c r="J92" s="113" t="s">
        <v>118</v>
      </c>
      <c r="K92" s="113">
        <v>0.71679999999999999</v>
      </c>
      <c r="L92" s="113"/>
    </row>
    <row r="93" spans="3:12" ht="17">
      <c r="C93" s="112" t="s">
        <v>297</v>
      </c>
      <c r="D93" s="113"/>
      <c r="E93" s="113" t="s">
        <v>117</v>
      </c>
      <c r="F93" s="113" t="s">
        <v>118</v>
      </c>
      <c r="G93" s="113">
        <v>0.93510000000000004</v>
      </c>
      <c r="H93" s="112" t="s">
        <v>298</v>
      </c>
      <c r="I93" s="113" t="s">
        <v>109</v>
      </c>
      <c r="J93" s="113" t="s">
        <v>125</v>
      </c>
      <c r="K93" s="113">
        <v>1.2999999999999999E-3</v>
      </c>
      <c r="L93" s="113"/>
    </row>
    <row r="94" spans="3:12" ht="17">
      <c r="C94" s="112" t="s">
        <v>299</v>
      </c>
      <c r="D94" s="113"/>
      <c r="E94" s="113" t="s">
        <v>117</v>
      </c>
      <c r="F94" s="113" t="s">
        <v>118</v>
      </c>
      <c r="G94" s="113">
        <v>0.99480000000000002</v>
      </c>
      <c r="H94" s="112" t="s">
        <v>300</v>
      </c>
      <c r="I94" s="113" t="s">
        <v>109</v>
      </c>
      <c r="J94" s="113" t="s">
        <v>278</v>
      </c>
      <c r="K94" s="113">
        <v>2.0000000000000001E-4</v>
      </c>
      <c r="L94" s="113"/>
    </row>
    <row r="95" spans="3:12" ht="17">
      <c r="C95" s="112" t="s">
        <v>301</v>
      </c>
      <c r="D95" s="113"/>
      <c r="E95" s="113" t="s">
        <v>117</v>
      </c>
      <c r="F95" s="113" t="s">
        <v>118</v>
      </c>
      <c r="G95" s="113">
        <v>0.37990000000000002</v>
      </c>
      <c r="H95" s="112" t="s">
        <v>302</v>
      </c>
      <c r="I95" s="113" t="s">
        <v>109</v>
      </c>
      <c r="J95" s="113" t="s">
        <v>110</v>
      </c>
      <c r="K95" s="113">
        <v>2.4E-2</v>
      </c>
      <c r="L95" s="113"/>
    </row>
    <row r="96" spans="3:12" ht="17">
      <c r="C96" s="112" t="s">
        <v>303</v>
      </c>
      <c r="D96" s="113"/>
      <c r="E96" s="113" t="s">
        <v>117</v>
      </c>
      <c r="F96" s="113" t="s">
        <v>118</v>
      </c>
      <c r="G96" s="113">
        <v>0.19850000000000001</v>
      </c>
      <c r="H96" s="112" t="s">
        <v>304</v>
      </c>
      <c r="I96" s="113" t="s">
        <v>117</v>
      </c>
      <c r="J96" s="113" t="s">
        <v>118</v>
      </c>
      <c r="K96" s="113">
        <v>6.4100000000000004E-2</v>
      </c>
      <c r="L96" s="113"/>
    </row>
    <row r="97" spans="3:12" ht="17">
      <c r="C97" s="112" t="s">
        <v>305</v>
      </c>
      <c r="D97" s="113"/>
      <c r="E97" s="113" t="s">
        <v>109</v>
      </c>
      <c r="F97" s="113" t="s">
        <v>125</v>
      </c>
      <c r="G97" s="113">
        <v>8.6E-3</v>
      </c>
      <c r="H97" s="112" t="s">
        <v>306</v>
      </c>
      <c r="I97" s="113" t="s">
        <v>117</v>
      </c>
      <c r="J97" s="113" t="s">
        <v>118</v>
      </c>
      <c r="K97" s="113">
        <v>0.66379999999999995</v>
      </c>
      <c r="L97" s="113"/>
    </row>
    <row r="98" spans="3:12" ht="17">
      <c r="C98" s="112" t="s">
        <v>307</v>
      </c>
      <c r="D98" s="113"/>
      <c r="E98" s="113" t="s">
        <v>109</v>
      </c>
      <c r="F98" s="113" t="s">
        <v>278</v>
      </c>
      <c r="G98" s="113">
        <v>4.0000000000000002E-4</v>
      </c>
      <c r="H98" s="112" t="s">
        <v>308</v>
      </c>
      <c r="I98" s="113" t="s">
        <v>117</v>
      </c>
      <c r="J98" s="113" t="s">
        <v>118</v>
      </c>
      <c r="K98" s="113">
        <v>0.99360000000000004</v>
      </c>
      <c r="L98" s="113"/>
    </row>
    <row r="99" spans="3:12" ht="17">
      <c r="C99" s="112" t="s">
        <v>309</v>
      </c>
      <c r="D99" s="113"/>
      <c r="E99" s="113" t="s">
        <v>109</v>
      </c>
      <c r="F99" s="113" t="s">
        <v>125</v>
      </c>
      <c r="G99" s="113">
        <v>1.6000000000000001E-3</v>
      </c>
      <c r="H99" s="112" t="s">
        <v>310</v>
      </c>
      <c r="I99" s="113" t="s">
        <v>117</v>
      </c>
      <c r="J99" s="113" t="s">
        <v>118</v>
      </c>
      <c r="K99" s="113">
        <v>0.94940000000000002</v>
      </c>
      <c r="L99" s="113"/>
    </row>
    <row r="100" spans="3:12" ht="17">
      <c r="C100" s="112" t="s">
        <v>311</v>
      </c>
      <c r="D100" s="113"/>
      <c r="E100" s="113" t="s">
        <v>117</v>
      </c>
      <c r="F100" s="113" t="s">
        <v>118</v>
      </c>
      <c r="G100" s="113">
        <v>6.9500000000000006E-2</v>
      </c>
      <c r="H100" s="112" t="s">
        <v>312</v>
      </c>
      <c r="I100" s="113" t="s">
        <v>117</v>
      </c>
      <c r="J100" s="113" t="s">
        <v>118</v>
      </c>
      <c r="K100" s="113">
        <v>0.19289999999999999</v>
      </c>
      <c r="L100" s="113"/>
    </row>
    <row r="101" spans="3:12" ht="17">
      <c r="C101" s="112" t="s">
        <v>313</v>
      </c>
      <c r="D101" s="113"/>
      <c r="E101" s="113" t="s">
        <v>109</v>
      </c>
      <c r="F101" s="113" t="s">
        <v>278</v>
      </c>
      <c r="G101" s="113">
        <v>5.0000000000000001E-4</v>
      </c>
      <c r="H101" s="112" t="s">
        <v>314</v>
      </c>
      <c r="I101" s="113" t="s">
        <v>117</v>
      </c>
      <c r="J101" s="113" t="s">
        <v>118</v>
      </c>
      <c r="K101" s="113">
        <v>0.9929</v>
      </c>
      <c r="L101" s="113"/>
    </row>
    <row r="103" spans="3:12">
      <c r="F103" s="3"/>
    </row>
    <row r="106" spans="3:12">
      <c r="F106" s="3"/>
    </row>
  </sheetData>
  <mergeCells count="594">
    <mergeCell ref="FC54:FC56"/>
    <mergeCell ref="FC57:FC59"/>
    <mergeCell ref="FC60:FC62"/>
    <mergeCell ref="FC39:FC41"/>
    <mergeCell ref="FC42:FC44"/>
    <mergeCell ref="FC45:FC47"/>
    <mergeCell ref="FC48:FC50"/>
    <mergeCell ref="FC51:FC53"/>
    <mergeCell ref="EW57:EW59"/>
    <mergeCell ref="EW60:EW62"/>
    <mergeCell ref="EW54:EW56"/>
    <mergeCell ref="FD2:FE2"/>
    <mergeCell ref="FB3:FB6"/>
    <mergeCell ref="FC3:FC5"/>
    <mergeCell ref="FC6:FC8"/>
    <mergeCell ref="FC9:FC11"/>
    <mergeCell ref="FC12:FC14"/>
    <mergeCell ref="FC15:FC17"/>
    <mergeCell ref="FC18:FC20"/>
    <mergeCell ref="FC21:FC23"/>
    <mergeCell ref="FC36:FC38"/>
    <mergeCell ref="EW42:EW44"/>
    <mergeCell ref="EW45:EW47"/>
    <mergeCell ref="EW48:EW50"/>
    <mergeCell ref="EW51:EW53"/>
    <mergeCell ref="EW27:EW29"/>
    <mergeCell ref="EW30:EW32"/>
    <mergeCell ref="EW33:EW35"/>
    <mergeCell ref="EW36:EW38"/>
    <mergeCell ref="EW39:EW41"/>
    <mergeCell ref="EX2:EY2"/>
    <mergeCell ref="EV3:EV6"/>
    <mergeCell ref="EW3:EW5"/>
    <mergeCell ref="EW6:EW8"/>
    <mergeCell ref="EW9:EW11"/>
    <mergeCell ref="FC24:FC26"/>
    <mergeCell ref="FC27:FC29"/>
    <mergeCell ref="FC30:FC32"/>
    <mergeCell ref="FC33:FC35"/>
    <mergeCell ref="EQ36:EQ38"/>
    <mergeCell ref="EQ39:EQ41"/>
    <mergeCell ref="EQ42:EQ44"/>
    <mergeCell ref="EQ45:EQ47"/>
    <mergeCell ref="EW12:EW14"/>
    <mergeCell ref="EW15:EW17"/>
    <mergeCell ref="EW18:EW20"/>
    <mergeCell ref="EW21:EW23"/>
    <mergeCell ref="EW24:EW26"/>
    <mergeCell ref="EK60:EK62"/>
    <mergeCell ref="ER2:ES2"/>
    <mergeCell ref="EP3:EP6"/>
    <mergeCell ref="EQ3:EQ5"/>
    <mergeCell ref="EQ6:EQ8"/>
    <mergeCell ref="EQ9:EQ11"/>
    <mergeCell ref="EQ12:EQ14"/>
    <mergeCell ref="EQ15:EQ17"/>
    <mergeCell ref="EQ18:EQ20"/>
    <mergeCell ref="EQ21:EQ23"/>
    <mergeCell ref="EQ24:EQ26"/>
    <mergeCell ref="EQ27:EQ29"/>
    <mergeCell ref="EQ30:EQ32"/>
    <mergeCell ref="EK36:EK38"/>
    <mergeCell ref="EK39:EK41"/>
    <mergeCell ref="EK42:EK44"/>
    <mergeCell ref="EK45:EK47"/>
    <mergeCell ref="EK48:EK50"/>
    <mergeCell ref="EQ48:EQ50"/>
    <mergeCell ref="EQ51:EQ53"/>
    <mergeCell ref="EQ54:EQ56"/>
    <mergeCell ref="EQ57:EQ59"/>
    <mergeCell ref="EQ60:EQ62"/>
    <mergeCell ref="EQ33:EQ35"/>
    <mergeCell ref="EE54:EE56"/>
    <mergeCell ref="EE57:EE59"/>
    <mergeCell ref="EE60:EE62"/>
    <mergeCell ref="EL2:EM2"/>
    <mergeCell ref="EJ3:EJ6"/>
    <mergeCell ref="EK3:EK5"/>
    <mergeCell ref="EK6:EK8"/>
    <mergeCell ref="EK9:EK11"/>
    <mergeCell ref="EK12:EK14"/>
    <mergeCell ref="EK15:EK17"/>
    <mergeCell ref="EK18:EK20"/>
    <mergeCell ref="EK21:EK23"/>
    <mergeCell ref="EK24:EK26"/>
    <mergeCell ref="EK27:EK29"/>
    <mergeCell ref="EK30:EK32"/>
    <mergeCell ref="EK33:EK35"/>
    <mergeCell ref="EE39:EE41"/>
    <mergeCell ref="EE42:EE44"/>
    <mergeCell ref="EE45:EE47"/>
    <mergeCell ref="EE48:EE50"/>
    <mergeCell ref="EE51:EE53"/>
    <mergeCell ref="EK51:EK53"/>
    <mergeCell ref="EK54:EK56"/>
    <mergeCell ref="EK57:EK59"/>
    <mergeCell ref="EE24:EE26"/>
    <mergeCell ref="EE27:EE29"/>
    <mergeCell ref="EE30:EE32"/>
    <mergeCell ref="EE33:EE35"/>
    <mergeCell ref="EE36:EE38"/>
    <mergeCell ref="DY42:DY44"/>
    <mergeCell ref="DY45:DY47"/>
    <mergeCell ref="DY48:DY50"/>
    <mergeCell ref="DY51:DY53"/>
    <mergeCell ref="DY27:DY29"/>
    <mergeCell ref="DY30:DY32"/>
    <mergeCell ref="DY33:DY35"/>
    <mergeCell ref="EF2:EG2"/>
    <mergeCell ref="ED3:ED6"/>
    <mergeCell ref="EE3:EE5"/>
    <mergeCell ref="EE6:EE8"/>
    <mergeCell ref="EE9:EE11"/>
    <mergeCell ref="EE12:EE14"/>
    <mergeCell ref="EE15:EE17"/>
    <mergeCell ref="EE18:EE20"/>
    <mergeCell ref="EE21:EE23"/>
    <mergeCell ref="DY12:DY14"/>
    <mergeCell ref="DY15:DY17"/>
    <mergeCell ref="DY18:DY20"/>
    <mergeCell ref="DY21:DY23"/>
    <mergeCell ref="DY24:DY26"/>
    <mergeCell ref="DZ2:EA2"/>
    <mergeCell ref="DX3:DX6"/>
    <mergeCell ref="DY3:DY5"/>
    <mergeCell ref="DY6:DY8"/>
    <mergeCell ref="DY9:DY11"/>
    <mergeCell ref="DS57:DS59"/>
    <mergeCell ref="DS60:DS62"/>
    <mergeCell ref="DS33:DS35"/>
    <mergeCell ref="DS36:DS38"/>
    <mergeCell ref="DS39:DS41"/>
    <mergeCell ref="DS42:DS44"/>
    <mergeCell ref="DS45:DS47"/>
    <mergeCell ref="DY36:DY38"/>
    <mergeCell ref="DY39:DY41"/>
    <mergeCell ref="DY57:DY59"/>
    <mergeCell ref="DY60:DY62"/>
    <mergeCell ref="DY54:DY56"/>
    <mergeCell ref="DM51:DM53"/>
    <mergeCell ref="DM54:DM56"/>
    <mergeCell ref="DM57:DM59"/>
    <mergeCell ref="DM60:DM62"/>
    <mergeCell ref="DT2:DU2"/>
    <mergeCell ref="DR3:DR6"/>
    <mergeCell ref="DS3:DS5"/>
    <mergeCell ref="DS6:DS8"/>
    <mergeCell ref="DS9:DS11"/>
    <mergeCell ref="DS12:DS14"/>
    <mergeCell ref="DS15:DS17"/>
    <mergeCell ref="DS18:DS20"/>
    <mergeCell ref="DS21:DS23"/>
    <mergeCell ref="DS24:DS26"/>
    <mergeCell ref="DS27:DS29"/>
    <mergeCell ref="DS30:DS32"/>
    <mergeCell ref="DM36:DM38"/>
    <mergeCell ref="DM39:DM41"/>
    <mergeCell ref="DM42:DM44"/>
    <mergeCell ref="DM45:DM47"/>
    <mergeCell ref="DM48:DM50"/>
    <mergeCell ref="DS48:DS50"/>
    <mergeCell ref="DS51:DS53"/>
    <mergeCell ref="DS54:DS56"/>
    <mergeCell ref="DG54:DG56"/>
    <mergeCell ref="DG57:DG59"/>
    <mergeCell ref="DG60:DG62"/>
    <mergeCell ref="DN2:DO2"/>
    <mergeCell ref="DL3:DL6"/>
    <mergeCell ref="DM3:DM5"/>
    <mergeCell ref="DM6:DM8"/>
    <mergeCell ref="DM9:DM11"/>
    <mergeCell ref="DM12:DM14"/>
    <mergeCell ref="DM15:DM17"/>
    <mergeCell ref="DM18:DM20"/>
    <mergeCell ref="DM21:DM23"/>
    <mergeCell ref="DM24:DM26"/>
    <mergeCell ref="DM27:DM29"/>
    <mergeCell ref="DM30:DM32"/>
    <mergeCell ref="DM33:DM35"/>
    <mergeCell ref="DG39:DG41"/>
    <mergeCell ref="DG42:DG44"/>
    <mergeCell ref="DG45:DG47"/>
    <mergeCell ref="DG48:DG50"/>
    <mergeCell ref="DG51:DG53"/>
    <mergeCell ref="DG24:DG26"/>
    <mergeCell ref="DG27:DG29"/>
    <mergeCell ref="DG30:DG32"/>
    <mergeCell ref="DG33:DG35"/>
    <mergeCell ref="DG36:DG38"/>
    <mergeCell ref="DG9:DG11"/>
    <mergeCell ref="DG12:DG14"/>
    <mergeCell ref="DG15:DG17"/>
    <mergeCell ref="DG18:DG20"/>
    <mergeCell ref="DG21:DG23"/>
    <mergeCell ref="DA48:DA50"/>
    <mergeCell ref="DA51:DA53"/>
    <mergeCell ref="DA54:DA56"/>
    <mergeCell ref="DA57:DA59"/>
    <mergeCell ref="DA60:DA62"/>
    <mergeCell ref="CU54:CU56"/>
    <mergeCell ref="CU57:CU59"/>
    <mergeCell ref="CU60:CU62"/>
    <mergeCell ref="DA9:DA11"/>
    <mergeCell ref="DA12:DA14"/>
    <mergeCell ref="DA15:DA17"/>
    <mergeCell ref="DA18:DA20"/>
    <mergeCell ref="DA21:DA23"/>
    <mergeCell ref="DA24:DA26"/>
    <mergeCell ref="DA27:DA29"/>
    <mergeCell ref="DA30:DA32"/>
    <mergeCell ref="DA33:DA35"/>
    <mergeCell ref="DA36:DA38"/>
    <mergeCell ref="DA39:DA41"/>
    <mergeCell ref="DA42:DA44"/>
    <mergeCell ref="DA45:DA47"/>
    <mergeCell ref="CU36:CU38"/>
    <mergeCell ref="CU39:CU41"/>
    <mergeCell ref="CU42:CU44"/>
    <mergeCell ref="CU45:CU47"/>
    <mergeCell ref="CU48:CU50"/>
    <mergeCell ref="CU51:CU53"/>
    <mergeCell ref="CO45:CO47"/>
    <mergeCell ref="CO48:CO50"/>
    <mergeCell ref="CO51:CO53"/>
    <mergeCell ref="CU9:CU11"/>
    <mergeCell ref="CU12:CU14"/>
    <mergeCell ref="CU15:CU17"/>
    <mergeCell ref="CU18:CU20"/>
    <mergeCell ref="CU21:CU23"/>
    <mergeCell ref="CU24:CU26"/>
    <mergeCell ref="CU27:CU29"/>
    <mergeCell ref="CU30:CU32"/>
    <mergeCell ref="CU33:CU35"/>
    <mergeCell ref="CI51:CI53"/>
    <mergeCell ref="CI54:CI56"/>
    <mergeCell ref="CI57:CI59"/>
    <mergeCell ref="CI60:CI62"/>
    <mergeCell ref="CO9:CO11"/>
    <mergeCell ref="CO12:CO14"/>
    <mergeCell ref="CO15:CO17"/>
    <mergeCell ref="CO18:CO20"/>
    <mergeCell ref="CO21:CO23"/>
    <mergeCell ref="CO24:CO26"/>
    <mergeCell ref="CO27:CO29"/>
    <mergeCell ref="CO30:CO32"/>
    <mergeCell ref="CO33:CO35"/>
    <mergeCell ref="CO36:CO38"/>
    <mergeCell ref="CO39:CO41"/>
    <mergeCell ref="CO42:CO44"/>
    <mergeCell ref="CO60:CO62"/>
    <mergeCell ref="CO54:CO56"/>
    <mergeCell ref="CO57:CO59"/>
    <mergeCell ref="CC57:CC59"/>
    <mergeCell ref="CC60:CC62"/>
    <mergeCell ref="CI9:CI11"/>
    <mergeCell ref="CI12:CI14"/>
    <mergeCell ref="CI15:CI17"/>
    <mergeCell ref="CI18:CI20"/>
    <mergeCell ref="CI21:CI23"/>
    <mergeCell ref="CI24:CI26"/>
    <mergeCell ref="CI27:CI29"/>
    <mergeCell ref="CI30:CI32"/>
    <mergeCell ref="CI33:CI35"/>
    <mergeCell ref="CI36:CI38"/>
    <mergeCell ref="CI39:CI41"/>
    <mergeCell ref="CI42:CI44"/>
    <mergeCell ref="CI45:CI47"/>
    <mergeCell ref="CI48:CI50"/>
    <mergeCell ref="CC42:CC44"/>
    <mergeCell ref="CC45:CC47"/>
    <mergeCell ref="CC48:CC50"/>
    <mergeCell ref="CC51:CC53"/>
    <mergeCell ref="CC54:CC56"/>
    <mergeCell ref="CC27:CC29"/>
    <mergeCell ref="CC30:CC32"/>
    <mergeCell ref="CC33:CC35"/>
    <mergeCell ref="CC36:CC38"/>
    <mergeCell ref="CC39:CC41"/>
    <mergeCell ref="CC12:CC14"/>
    <mergeCell ref="CC15:CC17"/>
    <mergeCell ref="CC18:CC20"/>
    <mergeCell ref="CC21:CC23"/>
    <mergeCell ref="CC24:CC26"/>
    <mergeCell ref="BW48:BW50"/>
    <mergeCell ref="BW51:BW53"/>
    <mergeCell ref="BW54:BW56"/>
    <mergeCell ref="BW57:BW59"/>
    <mergeCell ref="BW60:BW62"/>
    <mergeCell ref="BW33:BW35"/>
    <mergeCell ref="BW36:BW38"/>
    <mergeCell ref="BW39:BW41"/>
    <mergeCell ref="BW42:BW44"/>
    <mergeCell ref="BW45:BW47"/>
    <mergeCell ref="BW18:BW20"/>
    <mergeCell ref="BW21:BW23"/>
    <mergeCell ref="BW24:BW26"/>
    <mergeCell ref="BW27:BW29"/>
    <mergeCell ref="BW30:BW32"/>
    <mergeCell ref="BQ48:BQ50"/>
    <mergeCell ref="BQ51:BQ53"/>
    <mergeCell ref="BQ54:BQ56"/>
    <mergeCell ref="BQ57:BQ59"/>
    <mergeCell ref="BQ60:BQ62"/>
    <mergeCell ref="BQ33:BQ35"/>
    <mergeCell ref="BQ36:BQ38"/>
    <mergeCell ref="BQ39:BQ41"/>
    <mergeCell ref="BQ42:BQ44"/>
    <mergeCell ref="BQ45:BQ47"/>
    <mergeCell ref="CC9:CC11"/>
    <mergeCell ref="BQ6:BQ8"/>
    <mergeCell ref="BW6:BW8"/>
    <mergeCell ref="CC6:CC8"/>
    <mergeCell ref="BK60:BK62"/>
    <mergeCell ref="BK33:BK35"/>
    <mergeCell ref="BK36:BK38"/>
    <mergeCell ref="BK39:BK41"/>
    <mergeCell ref="BK42:BK44"/>
    <mergeCell ref="BK45:BK47"/>
    <mergeCell ref="BK18:BK20"/>
    <mergeCell ref="BK21:BK23"/>
    <mergeCell ref="BK24:BK26"/>
    <mergeCell ref="BK27:BK29"/>
    <mergeCell ref="BK30:BK32"/>
    <mergeCell ref="BQ18:BQ20"/>
    <mergeCell ref="BQ21:BQ23"/>
    <mergeCell ref="BQ24:BQ26"/>
    <mergeCell ref="BQ27:BQ29"/>
    <mergeCell ref="BQ30:BQ32"/>
    <mergeCell ref="BK48:BK50"/>
    <mergeCell ref="BK51:BK53"/>
    <mergeCell ref="BK54:BK56"/>
    <mergeCell ref="BK57:BK59"/>
    <mergeCell ref="BK9:BK11"/>
    <mergeCell ref="BK12:BK14"/>
    <mergeCell ref="BK15:BK17"/>
    <mergeCell ref="BQ9:BQ11"/>
    <mergeCell ref="BQ12:BQ14"/>
    <mergeCell ref="BQ15:BQ17"/>
    <mergeCell ref="BW9:BW11"/>
    <mergeCell ref="BW12:BW14"/>
    <mergeCell ref="BW15:BW17"/>
    <mergeCell ref="CV2:CW2"/>
    <mergeCell ref="DB2:DC2"/>
    <mergeCell ref="DH2:DI2"/>
    <mergeCell ref="CH3:CH6"/>
    <mergeCell ref="CI3:CI5"/>
    <mergeCell ref="CN3:CN6"/>
    <mergeCell ref="CO3:CO5"/>
    <mergeCell ref="CT3:CT6"/>
    <mergeCell ref="CU3:CU5"/>
    <mergeCell ref="CZ3:CZ6"/>
    <mergeCell ref="DA3:DA5"/>
    <mergeCell ref="DF3:DF6"/>
    <mergeCell ref="DG3:DG5"/>
    <mergeCell ref="CI6:CI8"/>
    <mergeCell ref="CO6:CO8"/>
    <mergeCell ref="CU6:CU8"/>
    <mergeCell ref="CJ2:CK2"/>
    <mergeCell ref="CP2:CQ2"/>
    <mergeCell ref="DA6:DA8"/>
    <mergeCell ref="DG6:DG8"/>
    <mergeCell ref="AS3:AS5"/>
    <mergeCell ref="AS6:AS8"/>
    <mergeCell ref="AH2:AI2"/>
    <mergeCell ref="BL2:BM2"/>
    <mergeCell ref="BR2:BS2"/>
    <mergeCell ref="BX2:BY2"/>
    <mergeCell ref="CD2:CE2"/>
    <mergeCell ref="BD3:BD6"/>
    <mergeCell ref="BE3:BE5"/>
    <mergeCell ref="BJ3:BJ6"/>
    <mergeCell ref="BK3:BK5"/>
    <mergeCell ref="BP3:BP6"/>
    <mergeCell ref="BQ3:BQ5"/>
    <mergeCell ref="BV3:BV6"/>
    <mergeCell ref="BW3:BW5"/>
    <mergeCell ref="CB3:CB6"/>
    <mergeCell ref="CC3:CC5"/>
    <mergeCell ref="BE6:BE8"/>
    <mergeCell ref="BK6:BK8"/>
    <mergeCell ref="BF2:BG2"/>
    <mergeCell ref="AF3:AF6"/>
    <mergeCell ref="AG3:AG5"/>
    <mergeCell ref="AG6:AG8"/>
    <mergeCell ref="U48:U50"/>
    <mergeCell ref="AZ2:BA2"/>
    <mergeCell ref="AX3:AX6"/>
    <mergeCell ref="AY3:AY5"/>
    <mergeCell ref="AY6:AY8"/>
    <mergeCell ref="U60:U62"/>
    <mergeCell ref="U33:U35"/>
    <mergeCell ref="U36:U38"/>
    <mergeCell ref="U39:U41"/>
    <mergeCell ref="U42:U44"/>
    <mergeCell ref="U45:U47"/>
    <mergeCell ref="AB2:AC2"/>
    <mergeCell ref="Z3:Z6"/>
    <mergeCell ref="AA3:AA5"/>
    <mergeCell ref="AA6:AA8"/>
    <mergeCell ref="AN2:AO2"/>
    <mergeCell ref="AL3:AL6"/>
    <mergeCell ref="AM3:AM5"/>
    <mergeCell ref="AM6:AM8"/>
    <mergeCell ref="AT2:AU2"/>
    <mergeCell ref="AR3:AR6"/>
    <mergeCell ref="O51:O53"/>
    <mergeCell ref="O54:O56"/>
    <mergeCell ref="O57:O59"/>
    <mergeCell ref="O60:O62"/>
    <mergeCell ref="V2:W2"/>
    <mergeCell ref="T3:T6"/>
    <mergeCell ref="U3:U5"/>
    <mergeCell ref="U6:U8"/>
    <mergeCell ref="U9:U11"/>
    <mergeCell ref="U12:U14"/>
    <mergeCell ref="U15:U17"/>
    <mergeCell ref="U18:U20"/>
    <mergeCell ref="U21:U23"/>
    <mergeCell ref="U24:U26"/>
    <mergeCell ref="U27:U29"/>
    <mergeCell ref="U30:U32"/>
    <mergeCell ref="O36:O38"/>
    <mergeCell ref="O39:O41"/>
    <mergeCell ref="O42:O44"/>
    <mergeCell ref="O45:O47"/>
    <mergeCell ref="O48:O50"/>
    <mergeCell ref="U51:U53"/>
    <mergeCell ref="U54:U56"/>
    <mergeCell ref="U57:U59"/>
    <mergeCell ref="I54:I56"/>
    <mergeCell ref="I57:I59"/>
    <mergeCell ref="I60:I62"/>
    <mergeCell ref="N3:N6"/>
    <mergeCell ref="P2:Q2"/>
    <mergeCell ref="O3:O5"/>
    <mergeCell ref="O6:O8"/>
    <mergeCell ref="O9:O11"/>
    <mergeCell ref="O12:O14"/>
    <mergeCell ref="O15:O17"/>
    <mergeCell ref="O18:O20"/>
    <mergeCell ref="O21:O23"/>
    <mergeCell ref="O24:O26"/>
    <mergeCell ref="O27:O29"/>
    <mergeCell ref="O30:O32"/>
    <mergeCell ref="O33:O35"/>
    <mergeCell ref="I39:I41"/>
    <mergeCell ref="I42:I44"/>
    <mergeCell ref="I45:I47"/>
    <mergeCell ref="I48:I50"/>
    <mergeCell ref="I51:I53"/>
    <mergeCell ref="I24:I26"/>
    <mergeCell ref="I27:I29"/>
    <mergeCell ref="I30:I32"/>
    <mergeCell ref="I15:I17"/>
    <mergeCell ref="I18:I20"/>
    <mergeCell ref="I21:I23"/>
    <mergeCell ref="C15:C17"/>
    <mergeCell ref="B3:B6"/>
    <mergeCell ref="C3:C5"/>
    <mergeCell ref="C6:C8"/>
    <mergeCell ref="C9:C11"/>
    <mergeCell ref="C12:C14"/>
    <mergeCell ref="D2:E2"/>
    <mergeCell ref="J2:K2"/>
    <mergeCell ref="H3:H6"/>
    <mergeCell ref="I3:I5"/>
    <mergeCell ref="I6:I8"/>
    <mergeCell ref="C54:C56"/>
    <mergeCell ref="C57:C59"/>
    <mergeCell ref="C60:C62"/>
    <mergeCell ref="C51:C53"/>
    <mergeCell ref="C18:C20"/>
    <mergeCell ref="C21:C23"/>
    <mergeCell ref="C24:C26"/>
    <mergeCell ref="C27:C29"/>
    <mergeCell ref="C30:C32"/>
    <mergeCell ref="C33:C35"/>
    <mergeCell ref="C36:C38"/>
    <mergeCell ref="C39:C41"/>
    <mergeCell ref="C42:C44"/>
    <mergeCell ref="C45:C47"/>
    <mergeCell ref="C48:C50"/>
    <mergeCell ref="I33:I35"/>
    <mergeCell ref="I36:I38"/>
    <mergeCell ref="I9:I11"/>
    <mergeCell ref="I12:I14"/>
    <mergeCell ref="AA9:AA11"/>
    <mergeCell ref="AA12:AA14"/>
    <mergeCell ref="AA15:AA17"/>
    <mergeCell ref="AA18:AA20"/>
    <mergeCell ref="AA21:AA23"/>
    <mergeCell ref="AA24:AA26"/>
    <mergeCell ref="AA27:AA29"/>
    <mergeCell ref="AA30:AA32"/>
    <mergeCell ref="AA33:AA35"/>
    <mergeCell ref="AA36:AA38"/>
    <mergeCell ref="AA39:AA41"/>
    <mergeCell ref="AA42:AA44"/>
    <mergeCell ref="AA45:AA47"/>
    <mergeCell ref="AA48:AA50"/>
    <mergeCell ref="AA51:AA53"/>
    <mergeCell ref="AA54:AA56"/>
    <mergeCell ref="AA57:AA59"/>
    <mergeCell ref="AA60:AA62"/>
    <mergeCell ref="AG9:AG11"/>
    <mergeCell ref="AG12:AG14"/>
    <mergeCell ref="AG15:AG17"/>
    <mergeCell ref="AG18:AG20"/>
    <mergeCell ref="AG21:AG23"/>
    <mergeCell ref="AG24:AG26"/>
    <mergeCell ref="AG27:AG29"/>
    <mergeCell ref="AG30:AG32"/>
    <mergeCell ref="AG33:AG35"/>
    <mergeCell ref="AG36:AG38"/>
    <mergeCell ref="AG39:AG41"/>
    <mergeCell ref="AG42:AG44"/>
    <mergeCell ref="AG45:AG47"/>
    <mergeCell ref="AG48:AG50"/>
    <mergeCell ref="AG51:AG53"/>
    <mergeCell ref="AG54:AG56"/>
    <mergeCell ref="AG57:AG59"/>
    <mergeCell ref="AG60:AG62"/>
    <mergeCell ref="AM9:AM11"/>
    <mergeCell ref="AM12:AM14"/>
    <mergeCell ref="AM15:AM17"/>
    <mergeCell ref="AM18:AM20"/>
    <mergeCell ref="AM21:AM23"/>
    <mergeCell ref="AM24:AM26"/>
    <mergeCell ref="AM27:AM29"/>
    <mergeCell ref="AM30:AM32"/>
    <mergeCell ref="AM33:AM35"/>
    <mergeCell ref="AM36:AM38"/>
    <mergeCell ref="AM39:AM41"/>
    <mergeCell ref="AM42:AM44"/>
    <mergeCell ref="AM45:AM47"/>
    <mergeCell ref="AM48:AM50"/>
    <mergeCell ref="AM51:AM53"/>
    <mergeCell ref="AM54:AM56"/>
    <mergeCell ref="AM57:AM59"/>
    <mergeCell ref="AM60:AM62"/>
    <mergeCell ref="AS9:AS11"/>
    <mergeCell ref="AS12:AS14"/>
    <mergeCell ref="AS15:AS17"/>
    <mergeCell ref="AS18:AS20"/>
    <mergeCell ref="AS21:AS23"/>
    <mergeCell ref="AS24:AS26"/>
    <mergeCell ref="AS27:AS29"/>
    <mergeCell ref="AS30:AS32"/>
    <mergeCell ref="AS33:AS35"/>
    <mergeCell ref="AS36:AS38"/>
    <mergeCell ref="AS39:AS41"/>
    <mergeCell ref="AS42:AS44"/>
    <mergeCell ref="AS45:AS47"/>
    <mergeCell ref="AS48:AS50"/>
    <mergeCell ref="AS51:AS53"/>
    <mergeCell ref="AS54:AS56"/>
    <mergeCell ref="AS57:AS59"/>
    <mergeCell ref="AS60:AS62"/>
    <mergeCell ref="AY9:AY11"/>
    <mergeCell ref="AY12:AY14"/>
    <mergeCell ref="AY15:AY17"/>
    <mergeCell ref="AY18:AY20"/>
    <mergeCell ref="AY21:AY23"/>
    <mergeCell ref="AY24:AY26"/>
    <mergeCell ref="AY27:AY29"/>
    <mergeCell ref="AY30:AY32"/>
    <mergeCell ref="AY33:AY35"/>
    <mergeCell ref="AY36:AY38"/>
    <mergeCell ref="AY39:AY41"/>
    <mergeCell ref="AY42:AY44"/>
    <mergeCell ref="AY45:AY47"/>
    <mergeCell ref="AY48:AY50"/>
    <mergeCell ref="AY51:AY53"/>
    <mergeCell ref="AY54:AY56"/>
    <mergeCell ref="AY57:AY59"/>
    <mergeCell ref="AY60:AY62"/>
    <mergeCell ref="BE9:BE11"/>
    <mergeCell ref="BE12:BE14"/>
    <mergeCell ref="BE15:BE17"/>
    <mergeCell ref="BE18:BE20"/>
    <mergeCell ref="BE21:BE23"/>
    <mergeCell ref="BE24:BE26"/>
    <mergeCell ref="BE27:BE29"/>
    <mergeCell ref="BE30:BE32"/>
    <mergeCell ref="BE33:BE35"/>
    <mergeCell ref="BE36:BE38"/>
    <mergeCell ref="BE39:BE41"/>
    <mergeCell ref="BE42:BE44"/>
    <mergeCell ref="BE45:BE47"/>
    <mergeCell ref="BE48:BE50"/>
    <mergeCell ref="BE51:BE53"/>
    <mergeCell ref="BE54:BE56"/>
    <mergeCell ref="BE57:BE59"/>
    <mergeCell ref="BE60:BE6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Fig 1d</vt:lpstr>
      <vt:lpstr>Fig 1e</vt:lpstr>
      <vt:lpstr>Fig 2a</vt:lpstr>
      <vt:lpstr>Fig 3</vt:lpstr>
      <vt:lpstr>Fig 4a</vt:lpstr>
      <vt:lpstr>Fig 4d</vt:lpstr>
      <vt:lpstr>Fig 5a</vt:lpstr>
      <vt:lpstr>Fig 5b</vt:lpstr>
      <vt:lpstr>Fig 6</vt:lpstr>
      <vt:lpstr>Fig 7b and 7c</vt:lpstr>
      <vt:lpstr>extended data Figure 2</vt:lpstr>
      <vt:lpstr>extended data Figure 3</vt:lpstr>
      <vt:lpstr>extended data Figure 4</vt:lpstr>
      <vt:lpstr>extended data Figure 5 </vt:lpstr>
      <vt:lpstr>extended data Figure 6b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de Microsoft Office</dc:creator>
  <cp:lastModifiedBy>Utilisateur de Microsoft Office</cp:lastModifiedBy>
  <dcterms:created xsi:type="dcterms:W3CDTF">2021-01-14T09:45:15Z</dcterms:created>
  <dcterms:modified xsi:type="dcterms:W3CDTF">2022-03-21T09:55:46Z</dcterms:modified>
</cp:coreProperties>
</file>