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mcandrews/Documents/CRISPR Manuscript Figures/"/>
    </mc:Choice>
  </mc:AlternateContent>
  <xr:revisionPtr revIDLastSave="0" documentId="13_ncr:1_{66E55E95-B4C7-8B4C-8F35-BB80247A587D}" xr6:coauthVersionLast="36" xr6:coauthVersionMax="36" xr10:uidLastSave="{00000000-0000-0000-0000-000000000000}"/>
  <bookViews>
    <workbookView xWindow="34060" yWindow="3020" windowWidth="28740" windowHeight="16120" xr2:uid="{DAA7DDC9-F3F0-E941-A3B7-7AE398686B9A}"/>
  </bookViews>
  <sheets>
    <sheet name="Figure S2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6" l="1"/>
  <c r="I34" i="6"/>
  <c r="J34" i="6"/>
  <c r="H35" i="6"/>
  <c r="I35" i="6"/>
  <c r="J35" i="6"/>
  <c r="H37" i="6"/>
  <c r="I37" i="6"/>
  <c r="H38" i="6"/>
  <c r="I38" i="6"/>
  <c r="J38" i="6"/>
  <c r="E35" i="6"/>
  <c r="F35" i="6"/>
  <c r="G35" i="6"/>
  <c r="E37" i="6"/>
  <c r="F37" i="6"/>
  <c r="E38" i="6"/>
  <c r="F38" i="6"/>
  <c r="G38" i="6"/>
  <c r="F34" i="6"/>
  <c r="G34" i="6"/>
  <c r="E34" i="6"/>
  <c r="D11" i="6"/>
  <c r="E11" i="6" s="1"/>
  <c r="F11" i="6" s="1"/>
  <c r="G11" i="6" s="1"/>
  <c r="H11" i="6" s="1"/>
  <c r="L10" i="6"/>
  <c r="N10" i="6" s="1"/>
  <c r="O10" i="6" s="1"/>
  <c r="C12" i="6" s="1"/>
  <c r="D12" i="6" s="1"/>
  <c r="H10" i="6"/>
  <c r="G10" i="6"/>
  <c r="F10" i="6"/>
  <c r="E10" i="6"/>
  <c r="D10" i="6"/>
  <c r="C10" i="6"/>
  <c r="H9" i="6"/>
  <c r="G9" i="6"/>
  <c r="F9" i="6"/>
  <c r="E9" i="6"/>
  <c r="D9" i="6"/>
  <c r="C9" i="6"/>
  <c r="D5" i="6"/>
  <c r="E5" i="6" s="1"/>
  <c r="F5" i="6" s="1"/>
  <c r="G5" i="6" s="1"/>
  <c r="H5" i="6" s="1"/>
  <c r="C13" i="6" l="1"/>
  <c r="D13" i="6" l="1"/>
  <c r="E12" i="6"/>
  <c r="F12" i="6" l="1"/>
  <c r="E13" i="6"/>
  <c r="G12" i="6" l="1"/>
  <c r="F13" i="6"/>
  <c r="G13" i="6" l="1"/>
  <c r="H12" i="6"/>
  <c r="H13" i="6" l="1"/>
</calcChain>
</file>

<file path=xl/sharedStrings.xml><?xml version="1.0" encoding="utf-8"?>
<sst xmlns="http://schemas.openxmlformats.org/spreadsheetml/2006/main" count="52" uniqueCount="26">
  <si>
    <t>Undetermined</t>
  </si>
  <si>
    <t>GFP Std</t>
  </si>
  <si>
    <t>1 ul</t>
  </si>
  <si>
    <t>Mw (g/mol)</t>
  </si>
  <si>
    <t>Conc. (ng/ul)</t>
  </si>
  <si>
    <t>mol</t>
  </si>
  <si>
    <t>Copy Number</t>
  </si>
  <si>
    <t>SD</t>
  </si>
  <si>
    <t>GFP</t>
  </si>
  <si>
    <t xml:space="preserve">Conc. </t>
  </si>
  <si>
    <t>(ng/uL)</t>
  </si>
  <si>
    <t>log(copy number)</t>
  </si>
  <si>
    <t>GFP standard curve</t>
  </si>
  <si>
    <t>Mean CT</t>
  </si>
  <si>
    <t>Exosomes only +DNase</t>
  </si>
  <si>
    <t>PX458 -DNase</t>
  </si>
  <si>
    <t>Exosomes+PX458 +DNase</t>
  </si>
  <si>
    <t>PX458 +DNase</t>
  </si>
  <si>
    <t>Exosomes only -DNase</t>
  </si>
  <si>
    <t>Exosomes+PX458 -DNase</t>
  </si>
  <si>
    <t>CT</t>
  </si>
  <si>
    <t>Undetermined: not detected</t>
  </si>
  <si>
    <t>Copy number</t>
  </si>
  <si>
    <t>-</t>
  </si>
  <si>
    <t>size (bp)</t>
  </si>
  <si>
    <t>Figure S2b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</si>
</sst>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6" formatCode="#,##0.000"/>
    <numFmt numFmtId="167" formatCode="#,##0.000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11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1" fontId="1" fillId="0" borderId="0" xfId="0" applyNumberFormat="1" applyFont="1"/>
    <xf numFmtId="166" fontId="1" fillId="0" borderId="0" xfId="0" applyNumberFormat="1" applyFont="1"/>
    <xf numFmtId="0" fontId="4" fillId="0" borderId="0" xfId="0" applyFont="1"/>
    <xf numFmtId="0" fontId="2" fillId="0" borderId="0" xfId="0" applyFont="1"/>
    <xf numFmtId="167" fontId="1" fillId="0" borderId="1" xfId="0" applyNumberFormat="1" applyFont="1" applyBorder="1"/>
    <xf numFmtId="11" fontId="1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97594050743652E-2"/>
          <c:y val="2.4357071774010509E-2"/>
          <c:w val="0.85222462817147859"/>
          <c:h val="0.8483447107914171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6095581802274715E-2"/>
                  <c:y val="-0.414029715243465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S2'!$C$13:$H$13</c:f>
              <c:numCache>
                <c:formatCode>0.0000</c:formatCode>
                <c:ptCount val="6"/>
                <c:pt idx="0">
                  <c:v>8.2330538277796936</c:v>
                </c:pt>
                <c:pt idx="1">
                  <c:v>7.2330538277796936</c:v>
                </c:pt>
                <c:pt idx="2">
                  <c:v>6.2330538277796936</c:v>
                </c:pt>
                <c:pt idx="3">
                  <c:v>5.2330538277796936</c:v>
                </c:pt>
                <c:pt idx="4">
                  <c:v>4.2330538277796936</c:v>
                </c:pt>
                <c:pt idx="5">
                  <c:v>3.2330538277796936</c:v>
                </c:pt>
              </c:numCache>
            </c:numRef>
          </c:xVal>
          <c:yVal>
            <c:numRef>
              <c:f>'Figure S2'!$C$9:$H$9</c:f>
              <c:numCache>
                <c:formatCode>0.0000</c:formatCode>
                <c:ptCount val="6"/>
                <c:pt idx="0">
                  <c:v>6.4430642127990723</c:v>
                </c:pt>
                <c:pt idx="1">
                  <c:v>10.196314811706543</c:v>
                </c:pt>
                <c:pt idx="2">
                  <c:v>14.315986156463623</c:v>
                </c:pt>
                <c:pt idx="3">
                  <c:v>17.888588905334473</c:v>
                </c:pt>
                <c:pt idx="4">
                  <c:v>21.862154006958008</c:v>
                </c:pt>
                <c:pt idx="5">
                  <c:v>24.532923698425293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F6-C54D-94F6-EB0F099B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876847"/>
        <c:axId val="1681857407"/>
      </c:scatterChart>
      <c:valAx>
        <c:axId val="1655876847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857407"/>
        <c:crosses val="autoZero"/>
        <c:crossBetween val="midCat"/>
      </c:valAx>
      <c:valAx>
        <c:axId val="1681857407"/>
        <c:scaling>
          <c:orientation val="minMax"/>
        </c:scaling>
        <c:delete val="0"/>
        <c:axPos val="l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876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13</xdr:row>
      <xdr:rowOff>57150</xdr:rowOff>
    </xdr:from>
    <xdr:to>
      <xdr:col>7</xdr:col>
      <xdr:colOff>292100</xdr:colOff>
      <xdr:row>29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ED2275-DC2D-0D49-B8C9-6B2185864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5AB1A-BFA2-2A48-B4CD-141B27E1938E}">
  <dimension ref="A2:P40"/>
  <sheetViews>
    <sheetView tabSelected="1" workbookViewId="0">
      <selection activeCell="A3" sqref="A3"/>
    </sheetView>
  </sheetViews>
  <sheetFormatPr baseColWidth="10" defaultRowHeight="14" x14ac:dyDescent="0.15"/>
  <cols>
    <col min="1" max="1" width="23.6640625" style="1" customWidth="1"/>
    <col min="2" max="2" width="12.5" style="1" bestFit="1" customWidth="1"/>
    <col min="3" max="3" width="14" style="1" bestFit="1" customWidth="1"/>
    <col min="4" max="4" width="12.5" style="1" bestFit="1" customWidth="1"/>
    <col min="5" max="13" width="11" style="1" bestFit="1" customWidth="1"/>
    <col min="14" max="15" width="10.83203125" style="1"/>
    <col min="16" max="16" width="7.6640625" style="1" customWidth="1"/>
    <col min="17" max="17" width="11" style="1" bestFit="1" customWidth="1"/>
    <col min="18" max="18" width="11.6640625" style="1" bestFit="1" customWidth="1"/>
    <col min="19" max="19" width="14.1640625" style="1" bestFit="1" customWidth="1"/>
    <col min="20" max="20" width="14" style="1" bestFit="1" customWidth="1"/>
    <col min="21" max="16384" width="10.83203125" style="1"/>
  </cols>
  <sheetData>
    <row r="2" spans="1:16" x14ac:dyDescent="0.15">
      <c r="A2" s="3" t="s">
        <v>25</v>
      </c>
    </row>
    <row r="4" spans="1:16" x14ac:dyDescent="0.15">
      <c r="A4" s="3" t="s">
        <v>12</v>
      </c>
    </row>
    <row r="5" spans="1:16" x14ac:dyDescent="0.15">
      <c r="C5" s="1">
        <v>1</v>
      </c>
      <c r="D5" s="1">
        <f>C5+1</f>
        <v>2</v>
      </c>
      <c r="E5" s="1">
        <f t="shared" ref="E5:H5" si="0">D5+1</f>
        <v>3</v>
      </c>
      <c r="F5" s="1">
        <f t="shared" si="0"/>
        <v>4</v>
      </c>
      <c r="G5" s="1">
        <f t="shared" si="0"/>
        <v>5</v>
      </c>
      <c r="H5" s="1">
        <f t="shared" si="0"/>
        <v>6</v>
      </c>
    </row>
    <row r="6" spans="1:16" x14ac:dyDescent="0.15"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P6" s="7"/>
    </row>
    <row r="7" spans="1:16" x14ac:dyDescent="0.15">
      <c r="C7" s="6">
        <v>6.3942413330078125</v>
      </c>
      <c r="D7" s="6">
        <v>9.8170156478881836</v>
      </c>
      <c r="E7" s="6">
        <v>14.240182876586914</v>
      </c>
      <c r="F7" s="6">
        <v>17.946889877319336</v>
      </c>
      <c r="G7" s="6">
        <v>21.890033721923828</v>
      </c>
      <c r="H7" s="6">
        <v>24.528419494628906</v>
      </c>
      <c r="I7" s="8"/>
      <c r="J7" s="8"/>
      <c r="K7" s="8"/>
      <c r="L7" s="8"/>
      <c r="M7" s="8"/>
      <c r="O7" s="9"/>
      <c r="P7" s="7"/>
    </row>
    <row r="8" spans="1:16" x14ac:dyDescent="0.15">
      <c r="C8" s="6">
        <v>6.491887092590332</v>
      </c>
      <c r="D8" s="6">
        <v>10.575613975524902</v>
      </c>
      <c r="E8" s="6">
        <v>14.391789436340332</v>
      </c>
      <c r="F8" s="6">
        <v>17.830287933349609</v>
      </c>
      <c r="G8" s="6">
        <v>21.834274291992188</v>
      </c>
      <c r="H8" s="6">
        <v>24.53742790222168</v>
      </c>
      <c r="I8" s="8"/>
      <c r="M8" s="1" t="s">
        <v>2</v>
      </c>
    </row>
    <row r="9" spans="1:16" x14ac:dyDescent="0.15">
      <c r="A9" s="9"/>
      <c r="B9" s="9" t="s">
        <v>13</v>
      </c>
      <c r="C9" s="14">
        <f>AVERAGE(C7:C8)</f>
        <v>6.4430642127990723</v>
      </c>
      <c r="D9" s="14">
        <f t="shared" ref="D9:H9" si="1">AVERAGE(D7:D8)</f>
        <v>10.196314811706543</v>
      </c>
      <c r="E9" s="14">
        <f t="shared" si="1"/>
        <v>14.315986156463623</v>
      </c>
      <c r="F9" s="14">
        <f t="shared" si="1"/>
        <v>17.888588905334473</v>
      </c>
      <c r="G9" s="14">
        <f t="shared" si="1"/>
        <v>21.862154006958008</v>
      </c>
      <c r="H9" s="14">
        <f t="shared" si="1"/>
        <v>24.532923698425293</v>
      </c>
      <c r="I9" s="8"/>
      <c r="K9" s="1" t="s">
        <v>24</v>
      </c>
      <c r="L9" s="1" t="s">
        <v>3</v>
      </c>
      <c r="M9" s="1" t="s">
        <v>4</v>
      </c>
      <c r="N9" s="1" t="s">
        <v>5</v>
      </c>
      <c r="O9" s="1" t="s">
        <v>6</v>
      </c>
    </row>
    <row r="10" spans="1:16" x14ac:dyDescent="0.15">
      <c r="B10" s="1" t="s">
        <v>7</v>
      </c>
      <c r="C10" s="6">
        <f>STDEV(C7:C8)</f>
        <v>6.9045978754910864E-2</v>
      </c>
      <c r="D10" s="6">
        <f t="shared" ref="D10:H10" si="2">STDEV(D7:D8)</f>
        <v>0.53641002166869822</v>
      </c>
      <c r="E10" s="6">
        <f t="shared" si="2"/>
        <v>0.10720202647400537</v>
      </c>
      <c r="F10" s="6">
        <f t="shared" si="2"/>
        <v>8.2450025280527514E-2</v>
      </c>
      <c r="G10" s="6">
        <f t="shared" si="2"/>
        <v>3.9427871019759239E-2</v>
      </c>
      <c r="H10" s="6">
        <f t="shared" si="2"/>
        <v>6.3699060965424804E-3</v>
      </c>
      <c r="I10" s="6"/>
      <c r="J10" s="1" t="s">
        <v>8</v>
      </c>
      <c r="K10" s="1">
        <v>8000</v>
      </c>
      <c r="L10" s="1">
        <f>K10*660</f>
        <v>5280000</v>
      </c>
      <c r="M10" s="1">
        <v>1.5</v>
      </c>
      <c r="N10" s="1">
        <f>M10/1000000000/L10</f>
        <v>2.8409090909090908E-16</v>
      </c>
      <c r="O10" s="1">
        <f>N10*6.02E+23</f>
        <v>171022727.27272725</v>
      </c>
    </row>
    <row r="11" spans="1:16" x14ac:dyDescent="0.15">
      <c r="A11" s="1" t="s">
        <v>9</v>
      </c>
      <c r="B11" s="1" t="s">
        <v>10</v>
      </c>
      <c r="C11" s="1">
        <v>1.5</v>
      </c>
      <c r="D11" s="1">
        <f>C11/10</f>
        <v>0.15</v>
      </c>
      <c r="E11" s="1">
        <f t="shared" ref="E11:H12" si="3">D11/10</f>
        <v>1.4999999999999999E-2</v>
      </c>
      <c r="F11" s="1">
        <f t="shared" si="3"/>
        <v>1.5E-3</v>
      </c>
      <c r="G11" s="1">
        <f t="shared" si="3"/>
        <v>1.5000000000000001E-4</v>
      </c>
      <c r="H11" s="1">
        <f t="shared" si="3"/>
        <v>1.5000000000000002E-5</v>
      </c>
    </row>
    <row r="12" spans="1:16" x14ac:dyDescent="0.15">
      <c r="A12" s="1" t="s">
        <v>6</v>
      </c>
      <c r="C12" s="7">
        <f>O10</f>
        <v>171022727.27272725</v>
      </c>
      <c r="D12" s="7">
        <f>C12/10</f>
        <v>17102272.727272727</v>
      </c>
      <c r="E12" s="7">
        <f t="shared" si="3"/>
        <v>1710227.2727272727</v>
      </c>
      <c r="F12" s="7">
        <f t="shared" si="3"/>
        <v>171022.72727272726</v>
      </c>
      <c r="G12" s="7">
        <f t="shared" si="3"/>
        <v>17102.272727272728</v>
      </c>
      <c r="H12" s="7">
        <f t="shared" si="3"/>
        <v>1710.2272727272727</v>
      </c>
    </row>
    <row r="13" spans="1:16" x14ac:dyDescent="0.15">
      <c r="A13" s="10" t="s">
        <v>11</v>
      </c>
      <c r="B13" s="9"/>
      <c r="C13" s="13">
        <f>LOG10(C12)</f>
        <v>8.2330538277796936</v>
      </c>
      <c r="D13" s="13">
        <f t="shared" ref="D13:H13" si="4">LOG10(D12)</f>
        <v>7.2330538277796936</v>
      </c>
      <c r="E13" s="13">
        <f t="shared" si="4"/>
        <v>6.2330538277796936</v>
      </c>
      <c r="F13" s="13">
        <f t="shared" si="4"/>
        <v>5.2330538277796936</v>
      </c>
      <c r="G13" s="13">
        <f t="shared" si="4"/>
        <v>4.2330538277796936</v>
      </c>
      <c r="H13" s="13">
        <f t="shared" si="4"/>
        <v>3.2330538277796936</v>
      </c>
    </row>
    <row r="14" spans="1:16" x14ac:dyDescent="0.15">
      <c r="A14" s="10"/>
      <c r="B14" s="9"/>
      <c r="C14" s="10"/>
      <c r="D14" s="10"/>
      <c r="E14" s="10"/>
      <c r="F14" s="10"/>
      <c r="G14" s="10"/>
      <c r="H14" s="10"/>
    </row>
    <row r="15" spans="1:16" x14ac:dyDescent="0.15">
      <c r="A15" s="10"/>
      <c r="B15" s="9"/>
      <c r="C15" s="10"/>
      <c r="D15" s="10"/>
      <c r="E15" s="10"/>
      <c r="F15" s="10"/>
      <c r="G15" s="10"/>
      <c r="H15" s="10"/>
    </row>
    <row r="16" spans="1:16" x14ac:dyDescent="0.15">
      <c r="A16" s="10"/>
      <c r="B16" s="9"/>
      <c r="C16" s="10"/>
      <c r="D16" s="10"/>
      <c r="E16" s="10"/>
      <c r="F16" s="10"/>
      <c r="G16" s="10"/>
      <c r="H16" s="10"/>
    </row>
    <row r="17" spans="1:10" x14ac:dyDescent="0.15">
      <c r="A17" s="10"/>
      <c r="B17" s="9"/>
      <c r="C17" s="10"/>
      <c r="D17" s="10"/>
      <c r="E17" s="10"/>
      <c r="F17" s="10"/>
      <c r="G17" s="10"/>
      <c r="H17" s="10"/>
    </row>
    <row r="18" spans="1:10" x14ac:dyDescent="0.15">
      <c r="A18" s="10"/>
      <c r="B18" s="9"/>
      <c r="C18" s="10"/>
      <c r="D18" s="10"/>
      <c r="E18" s="10"/>
      <c r="F18" s="10"/>
      <c r="G18" s="10"/>
      <c r="H18" s="10"/>
    </row>
    <row r="19" spans="1:10" x14ac:dyDescent="0.15">
      <c r="A19" s="10"/>
      <c r="B19" s="9"/>
      <c r="C19" s="10"/>
      <c r="D19" s="10"/>
      <c r="E19" s="10"/>
      <c r="F19" s="10"/>
      <c r="G19" s="10"/>
      <c r="H19" s="10"/>
    </row>
    <row r="20" spans="1:10" x14ac:dyDescent="0.15">
      <c r="A20" s="10"/>
      <c r="B20" s="9"/>
      <c r="C20" s="10"/>
      <c r="D20" s="10"/>
      <c r="E20" s="10"/>
      <c r="F20" s="10"/>
      <c r="G20" s="10"/>
      <c r="H20" s="10"/>
    </row>
    <row r="21" spans="1:10" x14ac:dyDescent="0.15">
      <c r="A21" s="10"/>
      <c r="B21" s="9"/>
      <c r="C21" s="10"/>
      <c r="D21" s="10"/>
      <c r="E21" s="10"/>
      <c r="F21" s="10"/>
      <c r="G21" s="10"/>
      <c r="H21" s="10"/>
    </row>
    <row r="22" spans="1:10" x14ac:dyDescent="0.15">
      <c r="A22" s="10"/>
      <c r="B22" s="9"/>
      <c r="C22" s="10"/>
      <c r="D22" s="10"/>
      <c r="E22" s="10"/>
      <c r="F22" s="10"/>
      <c r="G22" s="10"/>
      <c r="H22" s="10"/>
    </row>
    <row r="23" spans="1:10" x14ac:dyDescent="0.15">
      <c r="A23" s="10"/>
      <c r="B23" s="9"/>
      <c r="C23" s="10"/>
      <c r="D23" s="10"/>
      <c r="E23" s="10"/>
      <c r="F23" s="10"/>
      <c r="G23" s="10"/>
      <c r="H23" s="10"/>
    </row>
    <row r="24" spans="1:10" x14ac:dyDescent="0.15">
      <c r="A24" s="10"/>
      <c r="B24" s="9"/>
      <c r="C24" s="10"/>
      <c r="D24" s="10"/>
      <c r="E24" s="10"/>
      <c r="F24" s="10"/>
      <c r="G24" s="10"/>
      <c r="H24" s="10"/>
    </row>
    <row r="25" spans="1:10" x14ac:dyDescent="0.15">
      <c r="A25" s="10"/>
      <c r="B25" s="9"/>
      <c r="C25" s="10"/>
      <c r="D25" s="10"/>
      <c r="E25" s="10"/>
      <c r="F25" s="10"/>
      <c r="G25" s="10"/>
      <c r="H25" s="10"/>
    </row>
    <row r="26" spans="1:10" x14ac:dyDescent="0.15">
      <c r="A26" s="10"/>
      <c r="B26" s="9"/>
      <c r="C26" s="10"/>
      <c r="D26" s="10"/>
      <c r="E26" s="10"/>
      <c r="F26" s="10"/>
      <c r="G26" s="10"/>
      <c r="H26" s="10"/>
    </row>
    <row r="27" spans="1:10" x14ac:dyDescent="0.15">
      <c r="A27" s="10"/>
      <c r="B27" s="9"/>
      <c r="C27" s="10"/>
      <c r="D27" s="10"/>
      <c r="E27" s="10"/>
      <c r="F27" s="10"/>
      <c r="G27" s="10"/>
      <c r="H27" s="10"/>
    </row>
    <row r="28" spans="1:10" x14ac:dyDescent="0.15">
      <c r="A28" s="10"/>
      <c r="B28" s="9"/>
      <c r="C28" s="10"/>
      <c r="D28" s="10"/>
      <c r="E28" s="10"/>
      <c r="F28" s="10"/>
      <c r="G28" s="10"/>
      <c r="H28" s="10"/>
    </row>
    <row r="29" spans="1:10" x14ac:dyDescent="0.15">
      <c r="A29" s="10"/>
      <c r="B29" s="9"/>
      <c r="C29" s="10"/>
      <c r="D29" s="10"/>
      <c r="E29" s="10"/>
      <c r="F29" s="10"/>
      <c r="G29" s="10"/>
      <c r="H29" s="10"/>
    </row>
    <row r="32" spans="1:10" x14ac:dyDescent="0.15">
      <c r="A32" s="2"/>
      <c r="B32" s="16" t="s">
        <v>20</v>
      </c>
      <c r="C32" s="16"/>
      <c r="D32" s="16"/>
      <c r="E32" s="16" t="s">
        <v>11</v>
      </c>
      <c r="F32" s="16"/>
      <c r="G32" s="16"/>
      <c r="H32" s="16" t="s">
        <v>22</v>
      </c>
      <c r="I32" s="16"/>
      <c r="J32" s="16"/>
    </row>
    <row r="33" spans="1:10" x14ac:dyDescent="0.15">
      <c r="A33" s="2" t="s">
        <v>18</v>
      </c>
      <c r="B33" s="2" t="s">
        <v>0</v>
      </c>
      <c r="C33" s="2" t="s">
        <v>0</v>
      </c>
      <c r="D33" s="2" t="s">
        <v>0</v>
      </c>
      <c r="E33" s="15" t="s">
        <v>23</v>
      </c>
      <c r="F33" s="15" t="s">
        <v>23</v>
      </c>
      <c r="G33" s="15" t="s">
        <v>23</v>
      </c>
      <c r="H33" s="12" t="s">
        <v>23</v>
      </c>
      <c r="I33" s="12" t="s">
        <v>23</v>
      </c>
      <c r="J33" s="12" t="s">
        <v>23</v>
      </c>
    </row>
    <row r="34" spans="1:10" x14ac:dyDescent="0.15">
      <c r="A34" s="2" t="s">
        <v>15</v>
      </c>
      <c r="B34" s="11">
        <v>6.1503992080688477</v>
      </c>
      <c r="C34" s="11">
        <v>6.4411683082580566</v>
      </c>
      <c r="D34" s="11">
        <v>6.2614932060241699</v>
      </c>
      <c r="E34" s="5">
        <f>(B34-37.007)/-3.6863</f>
        <v>8.3706157371703735</v>
      </c>
      <c r="F34" s="5">
        <f t="shared" ref="F34:G34" si="5">(C34-37.007)/-3.6863</f>
        <v>8.2917374309583973</v>
      </c>
      <c r="G34" s="5">
        <f t="shared" si="5"/>
        <v>8.3404787439914898</v>
      </c>
      <c r="H34" s="4">
        <f t="shared" ref="H34" si="6">10^E34</f>
        <v>234755479.02030179</v>
      </c>
      <c r="I34" s="4">
        <f t="shared" ref="I34" si="7">10^F34</f>
        <v>195766073.831462</v>
      </c>
      <c r="J34" s="4">
        <f t="shared" ref="J34" si="8">10^G34</f>
        <v>219017463.00454432</v>
      </c>
    </row>
    <row r="35" spans="1:10" x14ac:dyDescent="0.15">
      <c r="A35" s="2" t="s">
        <v>19</v>
      </c>
      <c r="B35" s="11">
        <v>7.1814274787902832</v>
      </c>
      <c r="C35" s="11">
        <v>6.9608607292175293</v>
      </c>
      <c r="D35" s="11">
        <v>6.9638762474060059</v>
      </c>
      <c r="E35" s="5">
        <f t="shared" ref="E35:E38" si="9">(B35-37.007)/-3.6863</f>
        <v>8.090923831812308</v>
      </c>
      <c r="F35" s="5">
        <f t="shared" ref="F35:F38" si="10">(C35-37.007)/-3.6863</f>
        <v>8.1507580150238628</v>
      </c>
      <c r="G35" s="5">
        <f t="shared" ref="G35:G38" si="11">(D35-37.007)/-3.6863</f>
        <v>8.1499399811719044</v>
      </c>
      <c r="H35" s="4">
        <f t="shared" ref="H35:H38" si="12">10^E35</f>
        <v>123288858.56631184</v>
      </c>
      <c r="I35" s="4">
        <f t="shared" ref="I35:I38" si="13">10^F35</f>
        <v>141500513.21408981</v>
      </c>
      <c r="J35" s="4">
        <f t="shared" ref="J35:J38" si="14">10^G35</f>
        <v>141234234.75992659</v>
      </c>
    </row>
    <row r="36" spans="1:10" x14ac:dyDescent="0.15">
      <c r="A36" s="2" t="s">
        <v>14</v>
      </c>
      <c r="B36" s="2" t="s">
        <v>0</v>
      </c>
      <c r="C36" s="2" t="s">
        <v>0</v>
      </c>
      <c r="D36" s="2" t="s">
        <v>0</v>
      </c>
      <c r="E36" s="15" t="s">
        <v>23</v>
      </c>
      <c r="F36" s="15" t="s">
        <v>23</v>
      </c>
      <c r="G36" s="15" t="s">
        <v>23</v>
      </c>
      <c r="H36" s="12" t="s">
        <v>23</v>
      </c>
      <c r="I36" s="12" t="s">
        <v>23</v>
      </c>
      <c r="J36" s="12" t="s">
        <v>23</v>
      </c>
    </row>
    <row r="37" spans="1:10" x14ac:dyDescent="0.15">
      <c r="A37" s="2" t="s">
        <v>17</v>
      </c>
      <c r="B37" s="11">
        <v>23.696514129638672</v>
      </c>
      <c r="C37" s="11">
        <v>31.343576431274414</v>
      </c>
      <c r="D37" s="2" t="s">
        <v>0</v>
      </c>
      <c r="E37" s="5">
        <f t="shared" si="9"/>
        <v>3.6107983263329966</v>
      </c>
      <c r="F37" s="5">
        <f t="shared" si="10"/>
        <v>1.536343642331222</v>
      </c>
      <c r="G37" s="15" t="s">
        <v>23</v>
      </c>
      <c r="H37" s="4">
        <f t="shared" si="12"/>
        <v>4081.2981875928867</v>
      </c>
      <c r="I37" s="4">
        <f t="shared" si="13"/>
        <v>34.38299011026016</v>
      </c>
      <c r="J37" s="12" t="s">
        <v>23</v>
      </c>
    </row>
    <row r="38" spans="1:10" x14ac:dyDescent="0.15">
      <c r="A38" s="2" t="s">
        <v>16</v>
      </c>
      <c r="B38" s="11">
        <v>11.463186264038086</v>
      </c>
      <c r="C38" s="11">
        <v>12.88109302520752</v>
      </c>
      <c r="D38" s="11">
        <v>14.355438232421875</v>
      </c>
      <c r="E38" s="5">
        <f t="shared" si="9"/>
        <v>6.9293909166269456</v>
      </c>
      <c r="F38" s="5">
        <f t="shared" si="10"/>
        <v>6.5447486571338409</v>
      </c>
      <c r="G38" s="5">
        <f t="shared" si="11"/>
        <v>6.1447960739978083</v>
      </c>
      <c r="H38" s="4">
        <f t="shared" si="12"/>
        <v>8499451.8245675713</v>
      </c>
      <c r="I38" s="4">
        <f t="shared" si="13"/>
        <v>3505489.3912513717</v>
      </c>
      <c r="J38" s="4">
        <f t="shared" si="14"/>
        <v>1395712.8404696942</v>
      </c>
    </row>
    <row r="40" spans="1:10" x14ac:dyDescent="0.15">
      <c r="A40" s="1" t="s">
        <v>21</v>
      </c>
    </row>
  </sheetData>
  <mergeCells count="3">
    <mergeCell ref="B32:D32"/>
    <mergeCell ref="E32:G32"/>
    <mergeCell ref="H32:J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McAndrews</dc:creator>
  <cp:lastModifiedBy>Kathleen McAndrews</cp:lastModifiedBy>
  <dcterms:created xsi:type="dcterms:W3CDTF">2020-12-14T19:41:09Z</dcterms:created>
  <dcterms:modified xsi:type="dcterms:W3CDTF">2021-04-11T17:25:52Z</dcterms:modified>
</cp:coreProperties>
</file>