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oza\Documents\PAPERS submission 2020\PKD3_PAH\EMBO REPORTS JULY 2020\Life Science Alliance\Submission 2021_05_11\Source DATA\"/>
    </mc:Choice>
  </mc:AlternateContent>
  <xr:revisionPtr revIDLastSave="0" documentId="8_{A3258F31-420B-41BC-BAC5-E0D00CEAFB14}" xr6:coauthVersionLast="36" xr6:coauthVersionMax="36" xr10:uidLastSave="{00000000-0000-0000-0000-000000000000}"/>
  <bookViews>
    <workbookView xWindow="0" yWindow="0" windowWidth="23040" windowHeight="8484" activeTab="4" xr2:uid="{00000000-000D-0000-FFFF-FFFF00000000}"/>
  </bookViews>
  <sheets>
    <sheet name="Form" sheetId="1" r:id="rId1"/>
    <sheet name="Sample_List" sheetId="3" r:id="rId2"/>
    <sheet name="Method" sheetId="2" r:id="rId3"/>
    <sheet name="Data" sheetId="4" r:id="rId4"/>
    <sheet name="total aminoacids" sheetId="15" r:id="rId5"/>
    <sheet name="phenylalanine" sheetId="6" r:id="rId6"/>
    <sheet name="tyrosin" sheetId="5" r:id="rId7"/>
    <sheet name="tyrosin to total" sheetId="16" r:id="rId8"/>
    <sheet name="tyrosin to phenylalanine" sheetId="8" r:id="rId9"/>
  </sheets>
  <definedNames>
    <definedName name="_xlnm.Print_Area" localSheetId="1">Sample_List!$B$3:$K$34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6" l="1"/>
  <c r="R24" i="16" s="1"/>
  <c r="M23" i="16"/>
  <c r="R23" i="16" s="1"/>
  <c r="M22" i="16"/>
  <c r="R22" i="16" s="1"/>
  <c r="Q21" i="16"/>
  <c r="M21" i="16"/>
  <c r="R21" i="16" s="1"/>
  <c r="L21" i="16"/>
  <c r="Q20" i="16"/>
  <c r="M20" i="16"/>
  <c r="R20" i="16" s="1"/>
  <c r="L20" i="16"/>
  <c r="Q19" i="16"/>
  <c r="M19" i="16"/>
  <c r="R19" i="16" s="1"/>
  <c r="L19" i="16"/>
  <c r="Q18" i="16"/>
  <c r="M18" i="16"/>
  <c r="R18" i="16" s="1"/>
  <c r="L18" i="16"/>
  <c r="Q17" i="16"/>
  <c r="M17" i="16"/>
  <c r="R17" i="16" s="1"/>
  <c r="L17" i="16"/>
  <c r="Q16" i="16"/>
  <c r="M16" i="16"/>
  <c r="R16" i="16" s="1"/>
  <c r="L16" i="16"/>
  <c r="Q15" i="16"/>
  <c r="M15" i="16"/>
  <c r="R15" i="16" s="1"/>
  <c r="L15" i="16"/>
  <c r="Q14" i="16"/>
  <c r="M14" i="16"/>
  <c r="R14" i="16" s="1"/>
  <c r="L14" i="16"/>
  <c r="Q13" i="16"/>
  <c r="M13" i="16"/>
  <c r="R13" i="16" s="1"/>
  <c r="L13" i="16"/>
  <c r="Q12" i="16"/>
  <c r="M12" i="16"/>
  <c r="R12" i="16" s="1"/>
  <c r="L12" i="16"/>
  <c r="Q11" i="16"/>
  <c r="M11" i="16"/>
  <c r="R11" i="16" s="1"/>
  <c r="L11" i="16"/>
  <c r="L26" i="16" s="1"/>
  <c r="Q10" i="16"/>
  <c r="M10" i="16"/>
  <c r="L10" i="16"/>
  <c r="M27" i="15"/>
  <c r="M24" i="15"/>
  <c r="M23" i="15"/>
  <c r="M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22" i="5"/>
  <c r="M22" i="6"/>
  <c r="M15" i="6"/>
  <c r="M26" i="16" l="1"/>
  <c r="L25" i="16"/>
  <c r="L25" i="15"/>
  <c r="Q26" i="16"/>
  <c r="Q25" i="16"/>
  <c r="M27" i="16"/>
  <c r="R10" i="16"/>
  <c r="M25" i="16"/>
  <c r="M25" i="15"/>
  <c r="L26" i="15"/>
  <c r="M26" i="15"/>
  <c r="R11" i="8"/>
  <c r="R13" i="8"/>
  <c r="Q14" i="8"/>
  <c r="R14" i="8"/>
  <c r="R17" i="8"/>
  <c r="R19" i="8"/>
  <c r="Q20" i="8"/>
  <c r="R20" i="8"/>
  <c r="M24" i="8"/>
  <c r="R24" i="8" s="1"/>
  <c r="M23" i="8"/>
  <c r="R23" i="8" s="1"/>
  <c r="M22" i="8"/>
  <c r="R22" i="8" s="1"/>
  <c r="M21" i="8"/>
  <c r="R21" i="8" s="1"/>
  <c r="L21" i="8"/>
  <c r="Q21" i="8" s="1"/>
  <c r="M20" i="8"/>
  <c r="L20" i="8"/>
  <c r="M19" i="8"/>
  <c r="L19" i="8"/>
  <c r="Q19" i="8" s="1"/>
  <c r="M18" i="8"/>
  <c r="R18" i="8" s="1"/>
  <c r="L18" i="8"/>
  <c r="Q18" i="8" s="1"/>
  <c r="M17" i="8"/>
  <c r="L17" i="8"/>
  <c r="Q17" i="8" s="1"/>
  <c r="M16" i="8"/>
  <c r="R16" i="8" s="1"/>
  <c r="L16" i="8"/>
  <c r="Q16" i="8" s="1"/>
  <c r="M15" i="8"/>
  <c r="R15" i="8" s="1"/>
  <c r="L15" i="8"/>
  <c r="Q15" i="8" s="1"/>
  <c r="M14" i="8"/>
  <c r="L14" i="8"/>
  <c r="M13" i="8"/>
  <c r="L13" i="8"/>
  <c r="Q13" i="8" s="1"/>
  <c r="M12" i="8"/>
  <c r="R12" i="8" s="1"/>
  <c r="L12" i="8"/>
  <c r="Q12" i="8" s="1"/>
  <c r="M11" i="8"/>
  <c r="L11" i="8"/>
  <c r="Q11" i="8" s="1"/>
  <c r="M10" i="8"/>
  <c r="L10" i="8"/>
  <c r="M24" i="6"/>
  <c r="L21" i="6"/>
  <c r="M24" i="5"/>
  <c r="M23" i="5"/>
  <c r="M21" i="5"/>
  <c r="M20" i="5"/>
  <c r="M19" i="5"/>
  <c r="M18" i="5"/>
  <c r="M17" i="5"/>
  <c r="M16" i="5"/>
  <c r="M15" i="5"/>
  <c r="M14" i="5"/>
  <c r="M13" i="5"/>
  <c r="M12" i="5"/>
  <c r="M25" i="5" s="1"/>
  <c r="M11" i="5"/>
  <c r="M10" i="5"/>
  <c r="L17" i="5"/>
  <c r="L16" i="5"/>
  <c r="L15" i="5"/>
  <c r="L14" i="5"/>
  <c r="L13" i="5"/>
  <c r="L12" i="5"/>
  <c r="L11" i="5"/>
  <c r="L10" i="5"/>
  <c r="M27" i="5" s="1"/>
  <c r="M23" i="6"/>
  <c r="M21" i="6"/>
  <c r="M20" i="6"/>
  <c r="L20" i="6"/>
  <c r="M19" i="6"/>
  <c r="L19" i="6"/>
  <c r="M18" i="6"/>
  <c r="L18" i="6"/>
  <c r="M17" i="6"/>
  <c r="L17" i="6"/>
  <c r="M16" i="6"/>
  <c r="L16" i="6"/>
  <c r="L15" i="6"/>
  <c r="M14" i="6"/>
  <c r="L14" i="6"/>
  <c r="M13" i="6"/>
  <c r="L13" i="6"/>
  <c r="M12" i="6"/>
  <c r="L12" i="6"/>
  <c r="M11" i="6"/>
  <c r="L11" i="6"/>
  <c r="M10" i="6"/>
  <c r="L10" i="6"/>
  <c r="L21" i="5"/>
  <c r="M26" i="5"/>
  <c r="L26" i="5"/>
  <c r="L20" i="5"/>
  <c r="L19" i="5"/>
  <c r="L18" i="5"/>
  <c r="M27" i="8" l="1"/>
  <c r="M26" i="8"/>
  <c r="L25" i="8"/>
  <c r="M25" i="8"/>
  <c r="Q10" i="8"/>
  <c r="R10" i="8"/>
  <c r="L25" i="5"/>
  <c r="R27" i="16"/>
  <c r="R26" i="16"/>
  <c r="R25" i="16"/>
  <c r="L26" i="8"/>
  <c r="M27" i="6"/>
  <c r="M26" i="6"/>
  <c r="M25" i="6"/>
  <c r="L25" i="6"/>
  <c r="L26" i="6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G411" i="4" s="1"/>
  <c r="F382" i="4"/>
  <c r="F411" i="4" s="1"/>
  <c r="E382" i="4"/>
  <c r="E411" i="4" s="1"/>
  <c r="D382" i="4"/>
  <c r="D411" i="4" s="1"/>
  <c r="C382" i="4"/>
  <c r="C411" i="4" s="1"/>
  <c r="B382" i="4"/>
  <c r="B411" i="4" s="1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G410" i="4" s="1"/>
  <c r="F381" i="4"/>
  <c r="F410" i="4" s="1"/>
  <c r="E381" i="4"/>
  <c r="E410" i="4" s="1"/>
  <c r="D381" i="4"/>
  <c r="D410" i="4" s="1"/>
  <c r="C381" i="4"/>
  <c r="C410" i="4" s="1"/>
  <c r="B381" i="4"/>
  <c r="B410" i="4" s="1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G409" i="4" s="1"/>
  <c r="F380" i="4"/>
  <c r="F409" i="4" s="1"/>
  <c r="E380" i="4"/>
  <c r="E409" i="4" s="1"/>
  <c r="D380" i="4"/>
  <c r="D409" i="4" s="1"/>
  <c r="C380" i="4"/>
  <c r="C409" i="4" s="1"/>
  <c r="B380" i="4"/>
  <c r="B409" i="4" s="1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G408" i="4" s="1"/>
  <c r="F379" i="4"/>
  <c r="F408" i="4" s="1"/>
  <c r="E379" i="4"/>
  <c r="E408" i="4" s="1"/>
  <c r="D379" i="4"/>
  <c r="D408" i="4" s="1"/>
  <c r="C379" i="4"/>
  <c r="C408" i="4" s="1"/>
  <c r="B379" i="4"/>
  <c r="B408" i="4" s="1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G407" i="4" s="1"/>
  <c r="F378" i="4"/>
  <c r="F407" i="4" s="1"/>
  <c r="E378" i="4"/>
  <c r="E407" i="4" s="1"/>
  <c r="D378" i="4"/>
  <c r="D407" i="4" s="1"/>
  <c r="C378" i="4"/>
  <c r="C407" i="4" s="1"/>
  <c r="B378" i="4"/>
  <c r="B407" i="4" s="1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G406" i="4" s="1"/>
  <c r="F377" i="4"/>
  <c r="F406" i="4" s="1"/>
  <c r="E377" i="4"/>
  <c r="E406" i="4" s="1"/>
  <c r="D377" i="4"/>
  <c r="D406" i="4" s="1"/>
  <c r="C377" i="4"/>
  <c r="C406" i="4" s="1"/>
  <c r="B377" i="4"/>
  <c r="B406" i="4" s="1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G405" i="4" s="1"/>
  <c r="F376" i="4"/>
  <c r="F405" i="4" s="1"/>
  <c r="E376" i="4"/>
  <c r="E405" i="4" s="1"/>
  <c r="D376" i="4"/>
  <c r="D405" i="4" s="1"/>
  <c r="C376" i="4"/>
  <c r="C405" i="4" s="1"/>
  <c r="B376" i="4"/>
  <c r="B405" i="4" s="1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G404" i="4" s="1"/>
  <c r="F375" i="4"/>
  <c r="F404" i="4" s="1"/>
  <c r="E375" i="4"/>
  <c r="E404" i="4" s="1"/>
  <c r="D375" i="4"/>
  <c r="D404" i="4" s="1"/>
  <c r="C375" i="4"/>
  <c r="C404" i="4" s="1"/>
  <c r="B375" i="4"/>
  <c r="B404" i="4" s="1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B374" i="4"/>
  <c r="AK373" i="4"/>
  <c r="AK411" i="4" s="1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Y411" i="4" s="1"/>
  <c r="X373" i="4"/>
  <c r="W373" i="4"/>
  <c r="W409" i="4" s="1"/>
  <c r="V373" i="4"/>
  <c r="U373" i="4"/>
  <c r="T373" i="4"/>
  <c r="S373" i="4"/>
  <c r="S406" i="4" s="1"/>
  <c r="R373" i="4"/>
  <c r="Q373" i="4"/>
  <c r="Q411" i="4" s="1"/>
  <c r="P373" i="4"/>
  <c r="O373" i="4"/>
  <c r="N373" i="4"/>
  <c r="M373" i="4"/>
  <c r="M411" i="4" s="1"/>
  <c r="L373" i="4"/>
  <c r="K373" i="4"/>
  <c r="J373" i="4"/>
  <c r="I373" i="4"/>
  <c r="H373" i="4"/>
  <c r="G373" i="4"/>
  <c r="F373" i="4"/>
  <c r="E373" i="4"/>
  <c r="D373" i="4"/>
  <c r="C373" i="4"/>
  <c r="B373" i="4"/>
  <c r="AK372" i="4"/>
  <c r="AK403" i="4" s="1"/>
  <c r="AJ372" i="4"/>
  <c r="AJ403" i="4" s="1"/>
  <c r="AI372" i="4"/>
  <c r="AI403" i="4" s="1"/>
  <c r="AH372" i="4"/>
  <c r="AH403" i="4" s="1"/>
  <c r="AG372" i="4"/>
  <c r="AG403" i="4" s="1"/>
  <c r="AF372" i="4"/>
  <c r="AE372" i="4"/>
  <c r="AE403" i="4" s="1"/>
  <c r="AD372" i="4"/>
  <c r="AD403" i="4" s="1"/>
  <c r="AC372" i="4"/>
  <c r="AC403" i="4" s="1"/>
  <c r="AB372" i="4"/>
  <c r="AB403" i="4" s="1"/>
  <c r="AA372" i="4"/>
  <c r="AA403" i="4" s="1"/>
  <c r="Z372" i="4"/>
  <c r="Z403" i="4" s="1"/>
  <c r="Y372" i="4"/>
  <c r="Y403" i="4" s="1"/>
  <c r="X372" i="4"/>
  <c r="X403" i="4" s="1"/>
  <c r="W372" i="4"/>
  <c r="W403" i="4" s="1"/>
  <c r="V372" i="4"/>
  <c r="V403" i="4" s="1"/>
  <c r="U372" i="4"/>
  <c r="U403" i="4" s="1"/>
  <c r="T372" i="4"/>
  <c r="S372" i="4"/>
  <c r="S403" i="4" s="1"/>
  <c r="R372" i="4"/>
  <c r="R403" i="4" s="1"/>
  <c r="Q372" i="4"/>
  <c r="Q403" i="4" s="1"/>
  <c r="P372" i="4"/>
  <c r="P403" i="4" s="1"/>
  <c r="O372" i="4"/>
  <c r="O403" i="4" s="1"/>
  <c r="N372" i="4"/>
  <c r="N403" i="4" s="1"/>
  <c r="M372" i="4"/>
  <c r="M403" i="4" s="1"/>
  <c r="L372" i="4"/>
  <c r="L403" i="4" s="1"/>
  <c r="K372" i="4"/>
  <c r="K403" i="4" s="1"/>
  <c r="J372" i="4"/>
  <c r="J403" i="4" s="1"/>
  <c r="I372" i="4"/>
  <c r="H372" i="4"/>
  <c r="G372" i="4"/>
  <c r="G403" i="4" s="1"/>
  <c r="F372" i="4"/>
  <c r="F403" i="4" s="1"/>
  <c r="E372" i="4"/>
  <c r="E403" i="4" s="1"/>
  <c r="D372" i="4"/>
  <c r="D403" i="4" s="1"/>
  <c r="C372" i="4"/>
  <c r="C403" i="4" s="1"/>
  <c r="B372" i="4"/>
  <c r="B403" i="4" s="1"/>
  <c r="AK371" i="4"/>
  <c r="AK402" i="4" s="1"/>
  <c r="AJ371" i="4"/>
  <c r="AJ402" i="4" s="1"/>
  <c r="AI371" i="4"/>
  <c r="AI402" i="4" s="1"/>
  <c r="AH371" i="4"/>
  <c r="AH402" i="4" s="1"/>
  <c r="AG371" i="4"/>
  <c r="AG402" i="4" s="1"/>
  <c r="AF371" i="4"/>
  <c r="AE371" i="4"/>
  <c r="AE402" i="4" s="1"/>
  <c r="AD371" i="4"/>
  <c r="AD402" i="4" s="1"/>
  <c r="AC371" i="4"/>
  <c r="AC402" i="4" s="1"/>
  <c r="AB371" i="4"/>
  <c r="AB402" i="4" s="1"/>
  <c r="AA371" i="4"/>
  <c r="AA402" i="4" s="1"/>
  <c r="Z371" i="4"/>
  <c r="Z402" i="4" s="1"/>
  <c r="Y371" i="4"/>
  <c r="Y402" i="4" s="1"/>
  <c r="X371" i="4"/>
  <c r="X402" i="4" s="1"/>
  <c r="W371" i="4"/>
  <c r="W402" i="4" s="1"/>
  <c r="V371" i="4"/>
  <c r="V402" i="4" s="1"/>
  <c r="U371" i="4"/>
  <c r="U402" i="4" s="1"/>
  <c r="T371" i="4"/>
  <c r="S371" i="4"/>
  <c r="S402" i="4" s="1"/>
  <c r="R371" i="4"/>
  <c r="R402" i="4" s="1"/>
  <c r="Q371" i="4"/>
  <c r="Q402" i="4" s="1"/>
  <c r="P371" i="4"/>
  <c r="P402" i="4" s="1"/>
  <c r="O371" i="4"/>
  <c r="O402" i="4" s="1"/>
  <c r="N371" i="4"/>
  <c r="N402" i="4" s="1"/>
  <c r="M371" i="4"/>
  <c r="M402" i="4" s="1"/>
  <c r="L371" i="4"/>
  <c r="L402" i="4" s="1"/>
  <c r="K371" i="4"/>
  <c r="K402" i="4" s="1"/>
  <c r="J371" i="4"/>
  <c r="J402" i="4" s="1"/>
  <c r="I371" i="4"/>
  <c r="H371" i="4"/>
  <c r="G371" i="4"/>
  <c r="G402" i="4" s="1"/>
  <c r="F371" i="4"/>
  <c r="F402" i="4" s="1"/>
  <c r="E371" i="4"/>
  <c r="E402" i="4" s="1"/>
  <c r="D371" i="4"/>
  <c r="D402" i="4" s="1"/>
  <c r="C371" i="4"/>
  <c r="C402" i="4" s="1"/>
  <c r="B371" i="4"/>
  <c r="B402" i="4" s="1"/>
  <c r="AK370" i="4"/>
  <c r="AK401" i="4" s="1"/>
  <c r="AJ370" i="4"/>
  <c r="AJ401" i="4" s="1"/>
  <c r="AI370" i="4"/>
  <c r="AI401" i="4" s="1"/>
  <c r="AH370" i="4"/>
  <c r="AH401" i="4" s="1"/>
  <c r="AG370" i="4"/>
  <c r="AG401" i="4" s="1"/>
  <c r="AF370" i="4"/>
  <c r="AF401" i="4" s="1"/>
  <c r="AE370" i="4"/>
  <c r="AE401" i="4" s="1"/>
  <c r="AD370" i="4"/>
  <c r="AD401" i="4" s="1"/>
  <c r="AC370" i="4"/>
  <c r="AC401" i="4" s="1"/>
  <c r="AB370" i="4"/>
  <c r="AB401" i="4" s="1"/>
  <c r="AA370" i="4"/>
  <c r="AA401" i="4" s="1"/>
  <c r="Z370" i="4"/>
  <c r="Z401" i="4" s="1"/>
  <c r="Y370" i="4"/>
  <c r="Y401" i="4" s="1"/>
  <c r="X370" i="4"/>
  <c r="X401" i="4" s="1"/>
  <c r="W370" i="4"/>
  <c r="W401" i="4" s="1"/>
  <c r="V370" i="4"/>
  <c r="V401" i="4" s="1"/>
  <c r="U370" i="4"/>
  <c r="U401" i="4" s="1"/>
  <c r="T370" i="4"/>
  <c r="T401" i="4" s="1"/>
  <c r="S370" i="4"/>
  <c r="S401" i="4" s="1"/>
  <c r="R370" i="4"/>
  <c r="R401" i="4" s="1"/>
  <c r="Q370" i="4"/>
  <c r="Q401" i="4" s="1"/>
  <c r="P370" i="4"/>
  <c r="P401" i="4" s="1"/>
  <c r="O370" i="4"/>
  <c r="O401" i="4" s="1"/>
  <c r="N370" i="4"/>
  <c r="N401" i="4" s="1"/>
  <c r="M370" i="4"/>
  <c r="M401" i="4" s="1"/>
  <c r="L370" i="4"/>
  <c r="L401" i="4" s="1"/>
  <c r="K370" i="4"/>
  <c r="K401" i="4" s="1"/>
  <c r="J370" i="4"/>
  <c r="J401" i="4" s="1"/>
  <c r="I370" i="4"/>
  <c r="H370" i="4"/>
  <c r="G370" i="4"/>
  <c r="G401" i="4" s="1"/>
  <c r="F370" i="4"/>
  <c r="F401" i="4" s="1"/>
  <c r="E370" i="4"/>
  <c r="E401" i="4" s="1"/>
  <c r="D370" i="4"/>
  <c r="D401" i="4" s="1"/>
  <c r="C370" i="4"/>
  <c r="C401" i="4" s="1"/>
  <c r="B370" i="4"/>
  <c r="B401" i="4" s="1"/>
  <c r="AK369" i="4"/>
  <c r="AK400" i="4" s="1"/>
  <c r="AJ369" i="4"/>
  <c r="AJ400" i="4" s="1"/>
  <c r="AI369" i="4"/>
  <c r="AI400" i="4" s="1"/>
  <c r="AH369" i="4"/>
  <c r="AH400" i="4" s="1"/>
  <c r="AG369" i="4"/>
  <c r="AG400" i="4" s="1"/>
  <c r="AF369" i="4"/>
  <c r="AF400" i="4" s="1"/>
  <c r="AE369" i="4"/>
  <c r="AE400" i="4" s="1"/>
  <c r="AD369" i="4"/>
  <c r="AD400" i="4" s="1"/>
  <c r="AC369" i="4"/>
  <c r="AC400" i="4" s="1"/>
  <c r="AB369" i="4"/>
  <c r="AB400" i="4" s="1"/>
  <c r="AA369" i="4"/>
  <c r="AA400" i="4" s="1"/>
  <c r="Z369" i="4"/>
  <c r="Z400" i="4" s="1"/>
  <c r="Y369" i="4"/>
  <c r="Y400" i="4" s="1"/>
  <c r="X369" i="4"/>
  <c r="X400" i="4" s="1"/>
  <c r="W369" i="4"/>
  <c r="W400" i="4" s="1"/>
  <c r="V369" i="4"/>
  <c r="V400" i="4" s="1"/>
  <c r="U369" i="4"/>
  <c r="U400" i="4" s="1"/>
  <c r="T369" i="4"/>
  <c r="T400" i="4" s="1"/>
  <c r="S369" i="4"/>
  <c r="S400" i="4" s="1"/>
  <c r="R369" i="4"/>
  <c r="R400" i="4" s="1"/>
  <c r="Q369" i="4"/>
  <c r="Q400" i="4" s="1"/>
  <c r="P369" i="4"/>
  <c r="P400" i="4" s="1"/>
  <c r="O369" i="4"/>
  <c r="O400" i="4" s="1"/>
  <c r="N369" i="4"/>
  <c r="N400" i="4" s="1"/>
  <c r="M369" i="4"/>
  <c r="M400" i="4" s="1"/>
  <c r="L369" i="4"/>
  <c r="L400" i="4" s="1"/>
  <c r="K369" i="4"/>
  <c r="K400" i="4" s="1"/>
  <c r="J369" i="4"/>
  <c r="J400" i="4" s="1"/>
  <c r="I369" i="4"/>
  <c r="H369" i="4"/>
  <c r="G369" i="4"/>
  <c r="G400" i="4" s="1"/>
  <c r="F369" i="4"/>
  <c r="F400" i="4" s="1"/>
  <c r="E369" i="4"/>
  <c r="E400" i="4" s="1"/>
  <c r="D369" i="4"/>
  <c r="D400" i="4" s="1"/>
  <c r="C369" i="4"/>
  <c r="C400" i="4" s="1"/>
  <c r="B369" i="4"/>
  <c r="B400" i="4" s="1"/>
  <c r="AK368" i="4"/>
  <c r="AK399" i="4" s="1"/>
  <c r="AJ368" i="4"/>
  <c r="AJ399" i="4" s="1"/>
  <c r="AI368" i="4"/>
  <c r="AI399" i="4" s="1"/>
  <c r="AH368" i="4"/>
  <c r="AH399" i="4" s="1"/>
  <c r="AG368" i="4"/>
  <c r="AG399" i="4" s="1"/>
  <c r="AF368" i="4"/>
  <c r="AF399" i="4" s="1"/>
  <c r="AE368" i="4"/>
  <c r="AE399" i="4" s="1"/>
  <c r="AD368" i="4"/>
  <c r="AD399" i="4" s="1"/>
  <c r="AC368" i="4"/>
  <c r="AC399" i="4" s="1"/>
  <c r="AB368" i="4"/>
  <c r="AB399" i="4" s="1"/>
  <c r="AA368" i="4"/>
  <c r="AA399" i="4" s="1"/>
  <c r="Z368" i="4"/>
  <c r="Z399" i="4" s="1"/>
  <c r="Y368" i="4"/>
  <c r="Y399" i="4" s="1"/>
  <c r="X368" i="4"/>
  <c r="X399" i="4" s="1"/>
  <c r="W368" i="4"/>
  <c r="W399" i="4" s="1"/>
  <c r="V368" i="4"/>
  <c r="V399" i="4" s="1"/>
  <c r="U368" i="4"/>
  <c r="U399" i="4" s="1"/>
  <c r="T368" i="4"/>
  <c r="T399" i="4" s="1"/>
  <c r="S368" i="4"/>
  <c r="S399" i="4" s="1"/>
  <c r="R368" i="4"/>
  <c r="R399" i="4" s="1"/>
  <c r="Q368" i="4"/>
  <c r="Q399" i="4" s="1"/>
  <c r="P368" i="4"/>
  <c r="P399" i="4" s="1"/>
  <c r="O368" i="4"/>
  <c r="O399" i="4" s="1"/>
  <c r="N368" i="4"/>
  <c r="N399" i="4" s="1"/>
  <c r="M368" i="4"/>
  <c r="M399" i="4" s="1"/>
  <c r="L368" i="4"/>
  <c r="L399" i="4" s="1"/>
  <c r="K368" i="4"/>
  <c r="K399" i="4" s="1"/>
  <c r="J368" i="4"/>
  <c r="J399" i="4" s="1"/>
  <c r="I368" i="4"/>
  <c r="H368" i="4"/>
  <c r="G368" i="4"/>
  <c r="G399" i="4" s="1"/>
  <c r="F368" i="4"/>
  <c r="F399" i="4" s="1"/>
  <c r="E368" i="4"/>
  <c r="E399" i="4" s="1"/>
  <c r="D368" i="4"/>
  <c r="D399" i="4" s="1"/>
  <c r="C368" i="4"/>
  <c r="C399" i="4" s="1"/>
  <c r="B368" i="4"/>
  <c r="B399" i="4" s="1"/>
  <c r="AK367" i="4"/>
  <c r="AK398" i="4" s="1"/>
  <c r="AJ367" i="4"/>
  <c r="AJ398" i="4" s="1"/>
  <c r="AI367" i="4"/>
  <c r="AI398" i="4" s="1"/>
  <c r="AH367" i="4"/>
  <c r="AH398" i="4" s="1"/>
  <c r="AG367" i="4"/>
  <c r="AG398" i="4" s="1"/>
  <c r="AF367" i="4"/>
  <c r="AF398" i="4" s="1"/>
  <c r="AE367" i="4"/>
  <c r="AE398" i="4" s="1"/>
  <c r="AD367" i="4"/>
  <c r="AD398" i="4" s="1"/>
  <c r="AC367" i="4"/>
  <c r="AC398" i="4" s="1"/>
  <c r="AB367" i="4"/>
  <c r="AB398" i="4" s="1"/>
  <c r="AA367" i="4"/>
  <c r="AA398" i="4" s="1"/>
  <c r="Z367" i="4"/>
  <c r="Z398" i="4" s="1"/>
  <c r="Y367" i="4"/>
  <c r="Y398" i="4" s="1"/>
  <c r="X367" i="4"/>
  <c r="X398" i="4" s="1"/>
  <c r="W367" i="4"/>
  <c r="W398" i="4" s="1"/>
  <c r="V367" i="4"/>
  <c r="V398" i="4" s="1"/>
  <c r="U367" i="4"/>
  <c r="U398" i="4" s="1"/>
  <c r="T367" i="4"/>
  <c r="T398" i="4" s="1"/>
  <c r="S367" i="4"/>
  <c r="S398" i="4" s="1"/>
  <c r="R367" i="4"/>
  <c r="R398" i="4" s="1"/>
  <c r="Q367" i="4"/>
  <c r="Q398" i="4" s="1"/>
  <c r="P367" i="4"/>
  <c r="P398" i="4" s="1"/>
  <c r="O367" i="4"/>
  <c r="O398" i="4" s="1"/>
  <c r="N367" i="4"/>
  <c r="N398" i="4" s="1"/>
  <c r="M367" i="4"/>
  <c r="M398" i="4" s="1"/>
  <c r="L367" i="4"/>
  <c r="L398" i="4" s="1"/>
  <c r="K367" i="4"/>
  <c r="K398" i="4" s="1"/>
  <c r="J367" i="4"/>
  <c r="J398" i="4" s="1"/>
  <c r="I367" i="4"/>
  <c r="H367" i="4"/>
  <c r="G367" i="4"/>
  <c r="G398" i="4" s="1"/>
  <c r="F367" i="4"/>
  <c r="F398" i="4" s="1"/>
  <c r="E367" i="4"/>
  <c r="E398" i="4" s="1"/>
  <c r="D367" i="4"/>
  <c r="D398" i="4" s="1"/>
  <c r="C367" i="4"/>
  <c r="C398" i="4" s="1"/>
  <c r="B367" i="4"/>
  <c r="B398" i="4" s="1"/>
  <c r="AK366" i="4"/>
  <c r="AK397" i="4" s="1"/>
  <c r="AJ366" i="4"/>
  <c r="AJ397" i="4" s="1"/>
  <c r="AI366" i="4"/>
  <c r="AI397" i="4" s="1"/>
  <c r="AH366" i="4"/>
  <c r="AH397" i="4" s="1"/>
  <c r="AG366" i="4"/>
  <c r="AG397" i="4" s="1"/>
  <c r="AF366" i="4"/>
  <c r="AF397" i="4" s="1"/>
  <c r="AE366" i="4"/>
  <c r="AE397" i="4" s="1"/>
  <c r="AD366" i="4"/>
  <c r="AD397" i="4" s="1"/>
  <c r="AC366" i="4"/>
  <c r="AC397" i="4" s="1"/>
  <c r="AB366" i="4"/>
  <c r="AB397" i="4" s="1"/>
  <c r="AA366" i="4"/>
  <c r="AA397" i="4" s="1"/>
  <c r="Z366" i="4"/>
  <c r="Z397" i="4" s="1"/>
  <c r="Y366" i="4"/>
  <c r="Y397" i="4" s="1"/>
  <c r="X366" i="4"/>
  <c r="X397" i="4" s="1"/>
  <c r="W366" i="4"/>
  <c r="W397" i="4" s="1"/>
  <c r="V366" i="4"/>
  <c r="V397" i="4" s="1"/>
  <c r="U366" i="4"/>
  <c r="U397" i="4" s="1"/>
  <c r="T366" i="4"/>
  <c r="T397" i="4" s="1"/>
  <c r="S366" i="4"/>
  <c r="S397" i="4" s="1"/>
  <c r="R366" i="4"/>
  <c r="R397" i="4" s="1"/>
  <c r="Q366" i="4"/>
  <c r="Q397" i="4" s="1"/>
  <c r="P366" i="4"/>
  <c r="P397" i="4" s="1"/>
  <c r="O366" i="4"/>
  <c r="O397" i="4" s="1"/>
  <c r="N366" i="4"/>
  <c r="N397" i="4" s="1"/>
  <c r="M366" i="4"/>
  <c r="M397" i="4" s="1"/>
  <c r="L366" i="4"/>
  <c r="L397" i="4" s="1"/>
  <c r="K366" i="4"/>
  <c r="K397" i="4" s="1"/>
  <c r="J366" i="4"/>
  <c r="J397" i="4" s="1"/>
  <c r="I366" i="4"/>
  <c r="H366" i="4"/>
  <c r="G366" i="4"/>
  <c r="G397" i="4" s="1"/>
  <c r="F366" i="4"/>
  <c r="F397" i="4" s="1"/>
  <c r="E366" i="4"/>
  <c r="E397" i="4" s="1"/>
  <c r="D366" i="4"/>
  <c r="D397" i="4" s="1"/>
  <c r="C366" i="4"/>
  <c r="C397" i="4" s="1"/>
  <c r="B366" i="4"/>
  <c r="B397" i="4" s="1"/>
  <c r="AK365" i="4"/>
  <c r="AK396" i="4" s="1"/>
  <c r="AJ365" i="4"/>
  <c r="AJ396" i="4" s="1"/>
  <c r="AI365" i="4"/>
  <c r="AI396" i="4" s="1"/>
  <c r="AH365" i="4"/>
  <c r="AH396" i="4" s="1"/>
  <c r="AG365" i="4"/>
  <c r="AG396" i="4" s="1"/>
  <c r="AF365" i="4"/>
  <c r="AF396" i="4" s="1"/>
  <c r="AE365" i="4"/>
  <c r="AE396" i="4" s="1"/>
  <c r="AD365" i="4"/>
  <c r="AD396" i="4" s="1"/>
  <c r="AC365" i="4"/>
  <c r="AC396" i="4" s="1"/>
  <c r="AB365" i="4"/>
  <c r="AB396" i="4" s="1"/>
  <c r="AA365" i="4"/>
  <c r="AA396" i="4" s="1"/>
  <c r="Z365" i="4"/>
  <c r="Z396" i="4" s="1"/>
  <c r="Y365" i="4"/>
  <c r="Y396" i="4" s="1"/>
  <c r="X365" i="4"/>
  <c r="X396" i="4" s="1"/>
  <c r="W365" i="4"/>
  <c r="W396" i="4" s="1"/>
  <c r="V365" i="4"/>
  <c r="V396" i="4" s="1"/>
  <c r="U365" i="4"/>
  <c r="U396" i="4" s="1"/>
  <c r="T365" i="4"/>
  <c r="T396" i="4" s="1"/>
  <c r="S365" i="4"/>
  <c r="S396" i="4" s="1"/>
  <c r="R365" i="4"/>
  <c r="R396" i="4" s="1"/>
  <c r="Q365" i="4"/>
  <c r="Q396" i="4" s="1"/>
  <c r="P365" i="4"/>
  <c r="P396" i="4" s="1"/>
  <c r="O365" i="4"/>
  <c r="O396" i="4" s="1"/>
  <c r="N365" i="4"/>
  <c r="N396" i="4" s="1"/>
  <c r="M365" i="4"/>
  <c r="M396" i="4" s="1"/>
  <c r="L365" i="4"/>
  <c r="L396" i="4" s="1"/>
  <c r="K365" i="4"/>
  <c r="K396" i="4" s="1"/>
  <c r="J365" i="4"/>
  <c r="J396" i="4" s="1"/>
  <c r="I365" i="4"/>
  <c r="H365" i="4"/>
  <c r="G365" i="4"/>
  <c r="G396" i="4" s="1"/>
  <c r="F365" i="4"/>
  <c r="F396" i="4" s="1"/>
  <c r="E365" i="4"/>
  <c r="E396" i="4" s="1"/>
  <c r="D365" i="4"/>
  <c r="D396" i="4" s="1"/>
  <c r="C365" i="4"/>
  <c r="C396" i="4" s="1"/>
  <c r="B365" i="4"/>
  <c r="B396" i="4" s="1"/>
  <c r="AK364" i="4"/>
  <c r="AK395" i="4" s="1"/>
  <c r="AJ364" i="4"/>
  <c r="AJ395" i="4" s="1"/>
  <c r="AI364" i="4"/>
  <c r="AI395" i="4" s="1"/>
  <c r="AH364" i="4"/>
  <c r="AH395" i="4" s="1"/>
  <c r="AG364" i="4"/>
  <c r="AG395" i="4" s="1"/>
  <c r="AF364" i="4"/>
  <c r="AF395" i="4" s="1"/>
  <c r="AE364" i="4"/>
  <c r="AE395" i="4" s="1"/>
  <c r="AD364" i="4"/>
  <c r="AD395" i="4" s="1"/>
  <c r="AC364" i="4"/>
  <c r="AC395" i="4" s="1"/>
  <c r="AB364" i="4"/>
  <c r="AB395" i="4" s="1"/>
  <c r="AA364" i="4"/>
  <c r="AA395" i="4" s="1"/>
  <c r="Z364" i="4"/>
  <c r="Z395" i="4" s="1"/>
  <c r="Y364" i="4"/>
  <c r="Y395" i="4" s="1"/>
  <c r="X364" i="4"/>
  <c r="X395" i="4" s="1"/>
  <c r="W364" i="4"/>
  <c r="W395" i="4" s="1"/>
  <c r="V364" i="4"/>
  <c r="V395" i="4" s="1"/>
  <c r="U364" i="4"/>
  <c r="U395" i="4" s="1"/>
  <c r="T364" i="4"/>
  <c r="T395" i="4" s="1"/>
  <c r="S364" i="4"/>
  <c r="S395" i="4" s="1"/>
  <c r="R364" i="4"/>
  <c r="R395" i="4" s="1"/>
  <c r="Q364" i="4"/>
  <c r="Q395" i="4" s="1"/>
  <c r="P364" i="4"/>
  <c r="P395" i="4" s="1"/>
  <c r="O364" i="4"/>
  <c r="O395" i="4" s="1"/>
  <c r="N364" i="4"/>
  <c r="N395" i="4" s="1"/>
  <c r="M364" i="4"/>
  <c r="M395" i="4" s="1"/>
  <c r="L364" i="4"/>
  <c r="L395" i="4" s="1"/>
  <c r="K364" i="4"/>
  <c r="K395" i="4" s="1"/>
  <c r="J364" i="4"/>
  <c r="J395" i="4" s="1"/>
  <c r="I364" i="4"/>
  <c r="H364" i="4"/>
  <c r="G364" i="4"/>
  <c r="G395" i="4" s="1"/>
  <c r="F364" i="4"/>
  <c r="F395" i="4" s="1"/>
  <c r="E364" i="4"/>
  <c r="E395" i="4" s="1"/>
  <c r="D364" i="4"/>
  <c r="D395" i="4" s="1"/>
  <c r="C364" i="4"/>
  <c r="C395" i="4" s="1"/>
  <c r="B364" i="4"/>
  <c r="B395" i="4" s="1"/>
  <c r="AK363" i="4"/>
  <c r="AK394" i="4" s="1"/>
  <c r="AJ363" i="4"/>
  <c r="AJ394" i="4" s="1"/>
  <c r="AI363" i="4"/>
  <c r="AI394" i="4" s="1"/>
  <c r="AH363" i="4"/>
  <c r="AH394" i="4" s="1"/>
  <c r="AG363" i="4"/>
  <c r="AG394" i="4" s="1"/>
  <c r="AF363" i="4"/>
  <c r="AF394" i="4" s="1"/>
  <c r="AE363" i="4"/>
  <c r="AE394" i="4" s="1"/>
  <c r="AD363" i="4"/>
  <c r="AD394" i="4" s="1"/>
  <c r="AC363" i="4"/>
  <c r="AC394" i="4" s="1"/>
  <c r="AB363" i="4"/>
  <c r="AB394" i="4" s="1"/>
  <c r="AA363" i="4"/>
  <c r="AA394" i="4" s="1"/>
  <c r="Z363" i="4"/>
  <c r="Z394" i="4" s="1"/>
  <c r="Y363" i="4"/>
  <c r="Y394" i="4" s="1"/>
  <c r="X363" i="4"/>
  <c r="X394" i="4" s="1"/>
  <c r="W363" i="4"/>
  <c r="W394" i="4" s="1"/>
  <c r="V363" i="4"/>
  <c r="V394" i="4" s="1"/>
  <c r="U363" i="4"/>
  <c r="U394" i="4" s="1"/>
  <c r="T363" i="4"/>
  <c r="T394" i="4" s="1"/>
  <c r="S363" i="4"/>
  <c r="S394" i="4" s="1"/>
  <c r="R363" i="4"/>
  <c r="R394" i="4" s="1"/>
  <c r="Q363" i="4"/>
  <c r="Q394" i="4" s="1"/>
  <c r="P363" i="4"/>
  <c r="P394" i="4" s="1"/>
  <c r="O363" i="4"/>
  <c r="O394" i="4" s="1"/>
  <c r="N363" i="4"/>
  <c r="N394" i="4" s="1"/>
  <c r="M363" i="4"/>
  <c r="M394" i="4" s="1"/>
  <c r="L363" i="4"/>
  <c r="L394" i="4" s="1"/>
  <c r="K363" i="4"/>
  <c r="K394" i="4" s="1"/>
  <c r="J363" i="4"/>
  <c r="J394" i="4" s="1"/>
  <c r="I363" i="4"/>
  <c r="H363" i="4"/>
  <c r="G363" i="4"/>
  <c r="G394" i="4" s="1"/>
  <c r="F363" i="4"/>
  <c r="F394" i="4" s="1"/>
  <c r="E363" i="4"/>
  <c r="E394" i="4" s="1"/>
  <c r="D363" i="4"/>
  <c r="D394" i="4" s="1"/>
  <c r="C363" i="4"/>
  <c r="C394" i="4" s="1"/>
  <c r="B363" i="4"/>
  <c r="B394" i="4" s="1"/>
  <c r="AK362" i="4"/>
  <c r="AK393" i="4" s="1"/>
  <c r="AJ362" i="4"/>
  <c r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/>
  <c r="AD362" i="4"/>
  <c r="AD393" i="4" s="1"/>
  <c r="AC362" i="4"/>
  <c r="AC393" i="4" s="1"/>
  <c r="AB362" i="4"/>
  <c r="AB393" i="4" s="1"/>
  <c r="AA362" i="4"/>
  <c r="AA393" i="4" s="1"/>
  <c r="Z362" i="4"/>
  <c r="Z393" i="4" s="1"/>
  <c r="Y362" i="4"/>
  <c r="Y393" i="4" s="1"/>
  <c r="X362" i="4"/>
  <c r="X393" i="4" s="1"/>
  <c r="W362" i="4"/>
  <c r="W393" i="4" s="1"/>
  <c r="V362" i="4"/>
  <c r="V393" i="4" s="1"/>
  <c r="U362" i="4"/>
  <c r="U393" i="4" s="1"/>
  <c r="T362" i="4"/>
  <c r="T393" i="4" s="1"/>
  <c r="S362" i="4"/>
  <c r="S393" i="4" s="1"/>
  <c r="R362" i="4"/>
  <c r="R393" i="4" s="1"/>
  <c r="Q362" i="4"/>
  <c r="Q393" i="4" s="1"/>
  <c r="P362" i="4"/>
  <c r="P393" i="4" s="1"/>
  <c r="O362" i="4"/>
  <c r="O393" i="4" s="1"/>
  <c r="N362" i="4"/>
  <c r="N393" i="4" s="1"/>
  <c r="M362" i="4"/>
  <c r="M393" i="4" s="1"/>
  <c r="L362" i="4"/>
  <c r="L393" i="4" s="1"/>
  <c r="K362" i="4"/>
  <c r="K393" i="4" s="1"/>
  <c r="J362" i="4"/>
  <c r="J393" i="4" s="1"/>
  <c r="I362" i="4"/>
  <c r="H362" i="4"/>
  <c r="G362" i="4"/>
  <c r="G393" i="4" s="1"/>
  <c r="F362" i="4"/>
  <c r="F393" i="4" s="1"/>
  <c r="E362" i="4"/>
  <c r="E393" i="4" s="1"/>
  <c r="D362" i="4"/>
  <c r="D393" i="4" s="1"/>
  <c r="C362" i="4"/>
  <c r="C393" i="4" s="1"/>
  <c r="B362" i="4"/>
  <c r="B393" i="4" s="1"/>
  <c r="AK361" i="4"/>
  <c r="AK392" i="4" s="1"/>
  <c r="AJ361" i="4"/>
  <c r="AJ392" i="4" s="1"/>
  <c r="AI361" i="4"/>
  <c r="AI392" i="4" s="1"/>
  <c r="AH361" i="4"/>
  <c r="AH392" i="4" s="1"/>
  <c r="AG361" i="4"/>
  <c r="AG392" i="4" s="1"/>
  <c r="AF361" i="4"/>
  <c r="AF392" i="4" s="1"/>
  <c r="AE361" i="4"/>
  <c r="AE392" i="4" s="1"/>
  <c r="AD361" i="4"/>
  <c r="AD392" i="4" s="1"/>
  <c r="AC361" i="4"/>
  <c r="AC392" i="4" s="1"/>
  <c r="AB361" i="4"/>
  <c r="AB392" i="4" s="1"/>
  <c r="AA361" i="4"/>
  <c r="AA392" i="4" s="1"/>
  <c r="Z361" i="4"/>
  <c r="Z392" i="4" s="1"/>
  <c r="Y361" i="4"/>
  <c r="Y392" i="4" s="1"/>
  <c r="X361" i="4"/>
  <c r="X392" i="4" s="1"/>
  <c r="W361" i="4"/>
  <c r="W392" i="4" s="1"/>
  <c r="V361" i="4"/>
  <c r="V392" i="4" s="1"/>
  <c r="U361" i="4"/>
  <c r="U392" i="4" s="1"/>
  <c r="T361" i="4"/>
  <c r="T392" i="4" s="1"/>
  <c r="S361" i="4"/>
  <c r="S392" i="4" s="1"/>
  <c r="R361" i="4"/>
  <c r="R392" i="4" s="1"/>
  <c r="Q361" i="4"/>
  <c r="Q392" i="4" s="1"/>
  <c r="P361" i="4"/>
  <c r="P392" i="4" s="1"/>
  <c r="O361" i="4"/>
  <c r="O392" i="4" s="1"/>
  <c r="N361" i="4"/>
  <c r="N392" i="4" s="1"/>
  <c r="M361" i="4"/>
  <c r="M392" i="4" s="1"/>
  <c r="L361" i="4"/>
  <c r="L392" i="4" s="1"/>
  <c r="K361" i="4"/>
  <c r="K392" i="4" s="1"/>
  <c r="J361" i="4"/>
  <c r="J392" i="4" s="1"/>
  <c r="I361" i="4"/>
  <c r="H361" i="4"/>
  <c r="G361" i="4"/>
  <c r="G392" i="4" s="1"/>
  <c r="F361" i="4"/>
  <c r="F392" i="4" s="1"/>
  <c r="E361" i="4"/>
  <c r="E392" i="4" s="1"/>
  <c r="D361" i="4"/>
  <c r="D392" i="4" s="1"/>
  <c r="C361" i="4"/>
  <c r="C392" i="4" s="1"/>
  <c r="B361" i="4"/>
  <c r="B392" i="4" s="1"/>
  <c r="AK360" i="4"/>
  <c r="AK391" i="4" s="1"/>
  <c r="AJ360" i="4"/>
  <c r="AJ391" i="4" s="1"/>
  <c r="AI360" i="4"/>
  <c r="AI391" i="4" s="1"/>
  <c r="AH360" i="4"/>
  <c r="AH391" i="4" s="1"/>
  <c r="AG360" i="4"/>
  <c r="AG391" i="4" s="1"/>
  <c r="AF360" i="4"/>
  <c r="AF391" i="4" s="1"/>
  <c r="AE360" i="4"/>
  <c r="AE391" i="4" s="1"/>
  <c r="AD360" i="4"/>
  <c r="AD391" i="4" s="1"/>
  <c r="AC360" i="4"/>
  <c r="AC391" i="4" s="1"/>
  <c r="AB360" i="4"/>
  <c r="AB391" i="4" s="1"/>
  <c r="AA360" i="4"/>
  <c r="AA391" i="4" s="1"/>
  <c r="Z360" i="4"/>
  <c r="Z391" i="4" s="1"/>
  <c r="Y360" i="4"/>
  <c r="Y391" i="4" s="1"/>
  <c r="X360" i="4"/>
  <c r="X391" i="4" s="1"/>
  <c r="W360" i="4"/>
  <c r="W391" i="4" s="1"/>
  <c r="V360" i="4"/>
  <c r="V391" i="4" s="1"/>
  <c r="U360" i="4"/>
  <c r="U391" i="4" s="1"/>
  <c r="T360" i="4"/>
  <c r="T391" i="4" s="1"/>
  <c r="S360" i="4"/>
  <c r="S391" i="4" s="1"/>
  <c r="R360" i="4"/>
  <c r="R391" i="4" s="1"/>
  <c r="Q360" i="4"/>
  <c r="Q391" i="4" s="1"/>
  <c r="P360" i="4"/>
  <c r="P391" i="4" s="1"/>
  <c r="O360" i="4"/>
  <c r="O391" i="4" s="1"/>
  <c r="N360" i="4"/>
  <c r="N391" i="4" s="1"/>
  <c r="M360" i="4"/>
  <c r="M391" i="4" s="1"/>
  <c r="L360" i="4"/>
  <c r="L391" i="4" s="1"/>
  <c r="K360" i="4"/>
  <c r="K391" i="4" s="1"/>
  <c r="J360" i="4"/>
  <c r="J391" i="4" s="1"/>
  <c r="I360" i="4"/>
  <c r="H360" i="4"/>
  <c r="G360" i="4"/>
  <c r="G391" i="4" s="1"/>
  <c r="F360" i="4"/>
  <c r="F391" i="4" s="1"/>
  <c r="E360" i="4"/>
  <c r="E391" i="4" s="1"/>
  <c r="D360" i="4"/>
  <c r="D391" i="4" s="1"/>
  <c r="C360" i="4"/>
  <c r="C391" i="4" s="1"/>
  <c r="B360" i="4"/>
  <c r="B391" i="4" s="1"/>
  <c r="AG407" i="4" l="1"/>
  <c r="U411" i="4"/>
  <c r="AG411" i="4"/>
  <c r="AF402" i="4"/>
  <c r="T402" i="4"/>
  <c r="AF403" i="4"/>
  <c r="L411" i="4"/>
  <c r="R26" i="8"/>
  <c r="R25" i="8"/>
  <c r="T403" i="4"/>
  <c r="M407" i="4"/>
  <c r="Q26" i="8"/>
  <c r="Q25" i="8"/>
  <c r="R27" i="8"/>
  <c r="AC408" i="4"/>
  <c r="AD404" i="4"/>
  <c r="J409" i="4"/>
  <c r="AB406" i="4"/>
  <c r="X407" i="4"/>
  <c r="P410" i="4"/>
  <c r="AB410" i="4"/>
  <c r="J404" i="4"/>
  <c r="R404" i="4"/>
  <c r="Z404" i="4"/>
  <c r="Z413" i="4" s="1"/>
  <c r="J405" i="4"/>
  <c r="J406" i="4"/>
  <c r="V406" i="4"/>
  <c r="AD406" i="4"/>
  <c r="R407" i="4"/>
  <c r="Z407" i="4"/>
  <c r="AH407" i="4"/>
  <c r="N408" i="4"/>
  <c r="V408" i="4"/>
  <c r="AD408" i="4"/>
  <c r="V409" i="4"/>
  <c r="N410" i="4"/>
  <c r="V410" i="4"/>
  <c r="AD410" i="4"/>
  <c r="N411" i="4"/>
  <c r="Z411" i="4"/>
  <c r="AH411" i="4"/>
  <c r="S404" i="4"/>
  <c r="W405" i="4"/>
  <c r="W415" i="4" s="1"/>
  <c r="N405" i="4"/>
  <c r="V405" i="4"/>
  <c r="V415" i="4" s="1"/>
  <c r="AD405" i="4"/>
  <c r="AD415" i="4" s="1"/>
  <c r="R406" i="4"/>
  <c r="Z406" i="4"/>
  <c r="AH406" i="4"/>
  <c r="J407" i="4"/>
  <c r="V407" i="4"/>
  <c r="J408" i="4"/>
  <c r="R408" i="4"/>
  <c r="Z408" i="4"/>
  <c r="AH408" i="4"/>
  <c r="N409" i="4"/>
  <c r="Z409" i="4"/>
  <c r="AH409" i="4"/>
  <c r="J410" i="4"/>
  <c r="N421" i="4" s="1"/>
  <c r="R411" i="4"/>
  <c r="K404" i="4"/>
  <c r="W404" i="4"/>
  <c r="AI405" i="4"/>
  <c r="K409" i="4"/>
  <c r="N404" i="4"/>
  <c r="V404" i="4"/>
  <c r="AH404" i="4"/>
  <c r="AH413" i="4" s="1"/>
  <c r="R405" i="4"/>
  <c r="Z405" i="4"/>
  <c r="AH405" i="4"/>
  <c r="N406" i="4"/>
  <c r="N407" i="4"/>
  <c r="AD407" i="4"/>
  <c r="R409" i="4"/>
  <c r="AD409" i="4"/>
  <c r="R410" i="4"/>
  <c r="Z410" i="4"/>
  <c r="AH410" i="4"/>
  <c r="J411" i="4"/>
  <c r="V411" i="4"/>
  <c r="AD411" i="4"/>
  <c r="O404" i="4"/>
  <c r="M404" i="4"/>
  <c r="M413" i="4" s="1"/>
  <c r="Q404" i="4"/>
  <c r="Q413" i="4" s="1"/>
  <c r="U404" i="4"/>
  <c r="Y404" i="4"/>
  <c r="AC404" i="4"/>
  <c r="AG404" i="4"/>
  <c r="AK404" i="4"/>
  <c r="M405" i="4"/>
  <c r="Q405" i="4"/>
  <c r="Q415" i="4" s="1"/>
  <c r="U405" i="4"/>
  <c r="Y405" i="4"/>
  <c r="AC405" i="4"/>
  <c r="AG405" i="4"/>
  <c r="AG415" i="4" s="1"/>
  <c r="Q407" i="4"/>
  <c r="U407" i="4"/>
  <c r="Y407" i="4"/>
  <c r="AC407" i="4"/>
  <c r="AK407" i="4"/>
  <c r="M408" i="4"/>
  <c r="U408" i="4"/>
  <c r="AK408" i="4"/>
  <c r="AC411" i="4"/>
  <c r="AA404" i="4"/>
  <c r="AE404" i="4"/>
  <c r="AI404" i="4"/>
  <c r="K405" i="4"/>
  <c r="O405" i="4"/>
  <c r="S405" i="4"/>
  <c r="AA405" i="4"/>
  <c r="AE405" i="4"/>
  <c r="K406" i="4"/>
  <c r="O406" i="4"/>
  <c r="W406" i="4"/>
  <c r="AA406" i="4"/>
  <c r="AE406" i="4"/>
  <c r="AI406" i="4"/>
  <c r="K407" i="4"/>
  <c r="O407" i="4"/>
  <c r="S407" i="4"/>
  <c r="W407" i="4"/>
  <c r="AA407" i="4"/>
  <c r="AE407" i="4"/>
  <c r="AI407" i="4"/>
  <c r="K408" i="4"/>
  <c r="O408" i="4"/>
  <c r="S408" i="4"/>
  <c r="W408" i="4"/>
  <c r="AA408" i="4"/>
  <c r="AE408" i="4"/>
  <c r="AI408" i="4"/>
  <c r="O409" i="4"/>
  <c r="S409" i="4"/>
  <c r="AA409" i="4"/>
  <c r="AE409" i="4"/>
  <c r="AI409" i="4"/>
  <c r="K410" i="4"/>
  <c r="O410" i="4"/>
  <c r="S410" i="4"/>
  <c r="W410" i="4"/>
  <c r="AA410" i="4"/>
  <c r="AE410" i="4"/>
  <c r="AI410" i="4"/>
  <c r="K411" i="4"/>
  <c r="O411" i="4"/>
  <c r="S411" i="4"/>
  <c r="W411" i="4"/>
  <c r="AA411" i="4"/>
  <c r="AE411" i="4"/>
  <c r="AI411" i="4"/>
  <c r="L404" i="4"/>
  <c r="P404" i="4"/>
  <c r="T404" i="4"/>
  <c r="X404" i="4"/>
  <c r="AB404" i="4"/>
  <c r="AB413" i="4" s="1"/>
  <c r="AF404" i="4"/>
  <c r="AJ404" i="4"/>
  <c r="L405" i="4"/>
  <c r="P405" i="4"/>
  <c r="P415" i="4" s="1"/>
  <c r="T405" i="4"/>
  <c r="X405" i="4"/>
  <c r="AB405" i="4"/>
  <c r="AB415" i="4" s="1"/>
  <c r="AF405" i="4"/>
  <c r="AJ405" i="4"/>
  <c r="L406" i="4"/>
  <c r="P406" i="4"/>
  <c r="T406" i="4"/>
  <c r="X406" i="4"/>
  <c r="AF406" i="4"/>
  <c r="AJ406" i="4"/>
  <c r="L407" i="4"/>
  <c r="P407" i="4"/>
  <c r="T407" i="4"/>
  <c r="AB407" i="4"/>
  <c r="AF407" i="4"/>
  <c r="AJ407" i="4"/>
  <c r="L408" i="4"/>
  <c r="P408" i="4"/>
  <c r="P413" i="4" s="1"/>
  <c r="T408" i="4"/>
  <c r="X408" i="4"/>
  <c r="AB408" i="4"/>
  <c r="AF408" i="4"/>
  <c r="AJ408" i="4"/>
  <c r="L409" i="4"/>
  <c r="P409" i="4"/>
  <c r="T409" i="4"/>
  <c r="X409" i="4"/>
  <c r="AB409" i="4"/>
  <c r="AF409" i="4"/>
  <c r="AJ409" i="4"/>
  <c r="AJ413" i="4" s="1"/>
  <c r="L410" i="4"/>
  <c r="T410" i="4"/>
  <c r="X410" i="4"/>
  <c r="AF410" i="4"/>
  <c r="AJ410" i="4"/>
  <c r="P411" i="4"/>
  <c r="T411" i="4"/>
  <c r="X411" i="4"/>
  <c r="AB411" i="4"/>
  <c r="AF411" i="4"/>
  <c r="AJ411" i="4"/>
  <c r="AK405" i="4"/>
  <c r="M406" i="4"/>
  <c r="Q406" i="4"/>
  <c r="U406" i="4"/>
  <c r="Y406" i="4"/>
  <c r="AC406" i="4"/>
  <c r="AG406" i="4"/>
  <c r="AK406" i="4"/>
  <c r="Q408" i="4"/>
  <c r="Y408" i="4"/>
  <c r="AG408" i="4"/>
  <c r="M409" i="4"/>
  <c r="Q409" i="4"/>
  <c r="U409" i="4"/>
  <c r="Y409" i="4"/>
  <c r="AC409" i="4"/>
  <c r="AG409" i="4"/>
  <c r="AK409" i="4"/>
  <c r="M410" i="4"/>
  <c r="Q410" i="4"/>
  <c r="U410" i="4"/>
  <c r="Y410" i="4"/>
  <c r="AC410" i="4"/>
  <c r="AG410" i="4"/>
  <c r="AK410" i="4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3" i="3"/>
  <c r="K12" i="3"/>
  <c r="K11" i="3"/>
  <c r="K10" i="3"/>
  <c r="K9" i="3"/>
  <c r="K8" i="3"/>
  <c r="K7" i="3"/>
  <c r="K6" i="3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H7" i="3"/>
  <c r="H8" i="3" s="1"/>
  <c r="H9" i="3" s="1"/>
  <c r="H10" i="3" s="1"/>
  <c r="H11" i="3" s="1"/>
  <c r="H12" i="3" s="1"/>
  <c r="H13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AE413" i="4" l="1"/>
  <c r="J413" i="4"/>
  <c r="T413" i="4"/>
  <c r="O413" i="4"/>
  <c r="L413" i="4"/>
  <c r="N415" i="4"/>
  <c r="R413" i="4"/>
  <c r="X413" i="4"/>
  <c r="S413" i="4"/>
  <c r="AK413" i="4"/>
  <c r="N413" i="4"/>
  <c r="AG413" i="4"/>
  <c r="AD413" i="4"/>
  <c r="L415" i="4"/>
  <c r="AA415" i="4"/>
  <c r="AC413" i="4"/>
  <c r="AI415" i="4"/>
  <c r="V413" i="4"/>
  <c r="AI413" i="4"/>
  <c r="Y413" i="4"/>
  <c r="W413" i="4"/>
  <c r="AF413" i="4"/>
  <c r="U413" i="4"/>
  <c r="K413" i="4"/>
  <c r="AA413" i="4"/>
  <c r="X415" i="4"/>
  <c r="S415" i="4"/>
  <c r="AC415" i="4"/>
  <c r="M415" i="4"/>
  <c r="AH415" i="4"/>
  <c r="AJ415" i="4"/>
  <c r="T415" i="4"/>
  <c r="O415" i="4"/>
  <c r="Y415" i="4"/>
  <c r="Z415" i="4"/>
  <c r="J415" i="4"/>
  <c r="AK415" i="4"/>
  <c r="AF415" i="4"/>
  <c r="AE415" i="4"/>
  <c r="K415" i="4"/>
  <c r="U415" i="4"/>
  <c r="R415" i="4"/>
</calcChain>
</file>

<file path=xl/sharedStrings.xml><?xml version="1.0" encoding="utf-8"?>
<sst xmlns="http://schemas.openxmlformats.org/spreadsheetml/2006/main" count="1220" uniqueCount="385">
  <si>
    <t>Customer:</t>
  </si>
  <si>
    <t>Samples:</t>
  </si>
  <si>
    <t>Scientific Background:</t>
  </si>
  <si>
    <t>MS Analysis:</t>
  </si>
  <si>
    <t>Organization:</t>
  </si>
  <si>
    <t>Name:</t>
  </si>
  <si>
    <t>Research-Group:</t>
  </si>
  <si>
    <t>Institute:</t>
  </si>
  <si>
    <t>Target Metabolites:</t>
  </si>
  <si>
    <t>Aim of the Experiment:</t>
  </si>
  <si>
    <t>Date of Sample Submission:</t>
  </si>
  <si>
    <t>Sample Source:</t>
  </si>
  <si>
    <t>Extraction Method:</t>
  </si>
  <si>
    <t>Standards:</t>
  </si>
  <si>
    <t>MS-Method:</t>
  </si>
  <si>
    <t>Evaluation:</t>
  </si>
  <si>
    <t>Storage File(s):</t>
  </si>
  <si>
    <t>Date of Result Submission:</t>
  </si>
  <si>
    <t>Pricing:</t>
  </si>
  <si>
    <t>Date of Bill Submission:</t>
  </si>
  <si>
    <t>Cancer Metabolism MS Unit: Sample Application Form</t>
  </si>
  <si>
    <t>Date of analysis:</t>
  </si>
  <si>
    <t>Master Method:</t>
  </si>
  <si>
    <t>Batch:</t>
  </si>
  <si>
    <t>not yet submitted</t>
  </si>
  <si>
    <t>Mail / Tel.:</t>
  </si>
  <si>
    <t>Experiment-No.:</t>
  </si>
  <si>
    <t>GB-516</t>
  </si>
  <si>
    <t>WatSolMet-SPE-C18</t>
  </si>
  <si>
    <t>Lamivudine</t>
  </si>
  <si>
    <t>Based on RP18-SPE Extraction</t>
  </si>
  <si>
    <t>-&gt; Activate RP18 SPE-column by elution of 1 ml CH3CN.</t>
  </si>
  <si>
    <t>-&gt; Equilibrate RP18 SPE-column by elution of 1 ml MeOH/CH3CN/H2O (50/30/20, v/v/v).</t>
  </si>
  <si>
    <t xml:space="preserve">-&gt; Evaporate eluate of RP18 SPE-column in SpeedVac. </t>
  </si>
  <si>
    <t>LC/MS-Analysis</t>
  </si>
  <si>
    <t>Tune-File: 180901_Tune_LCMS</t>
  </si>
  <si>
    <t>Sample preparation for LC/MS-Analysis:</t>
  </si>
  <si>
    <t>LC parameters:</t>
  </si>
  <si>
    <t>Mobile phase A consisted of 5 mM NH4OAc in acetonitrile/water (5/95, v/v), and</t>
  </si>
  <si>
    <t xml:space="preserve">mobile phase B consisted of 5 mM NH4OAc in acetonitrile/water (95/5, v/v). </t>
  </si>
  <si>
    <t>After application of 3 µl sample to the HILIC column (at 30 °C), the LC gradient program was:</t>
  </si>
  <si>
    <t>5 min 100% solvent B for column equilibration before each injection.</t>
  </si>
  <si>
    <t>MS Scan Parameters:</t>
  </si>
  <si>
    <t>Scan Type: Full MS</t>
  </si>
  <si>
    <t>Scan Range: 69.0 - 1000 m/z</t>
  </si>
  <si>
    <t>Resolution: 70,000</t>
  </si>
  <si>
    <t>Polarity: Positive and Negative, alternating</t>
  </si>
  <si>
    <t>Microscans: 1</t>
  </si>
  <si>
    <t>AGC-Target: 3E6</t>
  </si>
  <si>
    <t>Maximum Injection Time: 200 ms</t>
  </si>
  <si>
    <t>HESI Source Parameters:</t>
  </si>
  <si>
    <t>sheath gas: 30</t>
  </si>
  <si>
    <t>auxiliary gas: 10</t>
  </si>
  <si>
    <t>sweep gas: 3</t>
  </si>
  <si>
    <t>spray voltage: 2.5 kV in pos. mode and 3.6 kV in neg. mode</t>
  </si>
  <si>
    <t>Capillary temperature: 320 °C</t>
  </si>
  <si>
    <t>S-lens RF level: 55.0</t>
  </si>
  <si>
    <t>Aux Gas Heater temperature: 120 °C</t>
  </si>
  <si>
    <t>Peaks corresponding to the calculated amino acid masses (MIM +/- H+ ± 2 mMU)</t>
  </si>
  <si>
    <t>were integrated using TraceFinder software (Thermo Scientific, Bremen, Germany).</t>
  </si>
  <si>
    <t>Materials:</t>
  </si>
  <si>
    <t>Ultrapure water was obtained from a Millipore water purification system (Milli-Q Merck Millipore, Darmstadt, Germany).</t>
  </si>
  <si>
    <t>HPLC–MS Solvents, LC–MS NH4OAc and lamivudine was purchased from Merck (Darmstadt, Germany).</t>
  </si>
  <si>
    <t xml:space="preserve">RP18-SPE Columns: </t>
  </si>
  <si>
    <t>Phenomenex Strata C18-E, 55 µm, 50 mg / 1 ml</t>
  </si>
  <si>
    <t># 8B-S001-DAK (100 EA, 150,- €)</t>
  </si>
  <si>
    <t>(Phenomenex Aschaffenburg, Germany)</t>
  </si>
  <si>
    <t>Analysis of WatSolMet in Tissue Homogenates</t>
  </si>
  <si>
    <t>Homogenize with Ultraturrax</t>
  </si>
  <si>
    <t>mice #</t>
  </si>
  <si>
    <t>line</t>
  </si>
  <si>
    <t>sex</t>
  </si>
  <si>
    <t>genotype</t>
  </si>
  <si>
    <t>Tg(mPrkd3EE)4</t>
  </si>
  <si>
    <t>M</t>
  </si>
  <si>
    <t>Tg</t>
  </si>
  <si>
    <t>negative</t>
  </si>
  <si>
    <t>-</t>
  </si>
  <si>
    <t>Albumin-Cre</t>
  </si>
  <si>
    <t>Angel Loza Valdes</t>
  </si>
  <si>
    <t>angel.loza_valdes@virchow.uni-wuerzburg.de</t>
  </si>
  <si>
    <t>Grzegorz Sumara</t>
  </si>
  <si>
    <t>RVZ</t>
  </si>
  <si>
    <t>Josef-Schneider-Str. 2</t>
  </si>
  <si>
    <t>97080 Würzburg</t>
  </si>
  <si>
    <t>Determine concentration of phenylalanine and tyrosine</t>
  </si>
  <si>
    <t>Amino Acids</t>
  </si>
  <si>
    <t>Mouse liver samples</t>
  </si>
  <si>
    <t>The equipment used for LC/MS analysis was a Thermo Scientific Dionex Ultimate 3000 UHPLC system hyphenated with a Q Exactive mass spectrometer (QE-MS) equipped with a HESI probe (Thermo Scientific, Bremen, Germany).</t>
  </si>
  <si>
    <t>Particle Filter: Javelin Filter for 2.1 mm ID (Thermo Scientific, Bremen, Germany)</t>
  </si>
  <si>
    <t>For LC/MS analysis, 15 µl supernatant was transferred to LC-vials.</t>
  </si>
  <si>
    <t>Instrument Method: 190919_WatSolMet_NegPos_ZIC</t>
  </si>
  <si>
    <t>100% solvent B for 2 min, followed by a linear increase to 40% solvent B within 16 min,</t>
  </si>
  <si>
    <t>then maintaining 40% B for 6 min, then returning to 100% B in 1 min and</t>
  </si>
  <si>
    <t xml:space="preserve">The flow rate was maintained at 200 μL/min. </t>
  </si>
  <si>
    <t>The eluent was directed to the ESI source of the QE-MS from 1.85 min to 20.0 min after sample injection.</t>
  </si>
  <si>
    <t>Data Evaluation:</t>
  </si>
  <si>
    <t>UPLC-column: SeQuant ZIC-HILIC column (3.5 μm particles, 100 × 2.1 mm) (Merck, Darmstadt, Germany)</t>
  </si>
  <si>
    <t>UPLC-precolumn: SeQuant ZIC-HILIC column (5 μm particles, 20 × 2 mm) (Merck, Darmstadt, Germany)</t>
  </si>
  <si>
    <t>-&gt; Transfer 600 µl homogenate-supernatant to equilibrated RP18 SPE-column</t>
  </si>
  <si>
    <t xml:space="preserve">    (Collect eluate + "blow out" in Eppendorf)</t>
  </si>
  <si>
    <t>-&gt; The evaporated samples were redissolved in 100 µl CH3CN/5 mM NH4OAc (25/75, v/v)</t>
  </si>
  <si>
    <t xml:space="preserve">    and centrifuged for 2 min at max rpm.</t>
  </si>
  <si>
    <t xml:space="preserve"> </t>
  </si>
  <si>
    <t>LM [ml]</t>
  </si>
  <si>
    <t>[mg]</t>
  </si>
  <si>
    <t>Liver</t>
  </si>
  <si>
    <t>Sample</t>
  </si>
  <si>
    <t>homogenize in</t>
  </si>
  <si>
    <t>(:2)</t>
  </si>
  <si>
    <t>10 µM Std.</t>
  </si>
  <si>
    <t>[µl]</t>
  </si>
  <si>
    <t>#</t>
  </si>
  <si>
    <t>Missing:</t>
  </si>
  <si>
    <t>--</t>
  </si>
  <si>
    <t>25.10.2019</t>
  </si>
  <si>
    <t>LC/MS</t>
  </si>
  <si>
    <t>Automated TraceFinder</t>
  </si>
  <si>
    <t>WatSolMet_Pos / -Neg</t>
  </si>
  <si>
    <t>191025_WatSolMet_Pos / -Neg</t>
  </si>
  <si>
    <t>C:/Data/Sumara/191025</t>
  </si>
  <si>
    <t>28,- € per sample</t>
  </si>
  <si>
    <t>Total:      784,- €</t>
  </si>
  <si>
    <t>Transfer pieces of mouse liver into Falcon polypropylene round-bottom tubes (14 ml).</t>
  </si>
  <si>
    <t>Add 49 tissue-vol. of MeOH/H2O (80/20, v/v) (e.g. 10 mg tissue + 490 µl solvent)</t>
  </si>
  <si>
    <t>Transfer 900 ul homogenate into Eppi</t>
  </si>
  <si>
    <t>Centrifuge homogenate (2 min. max rpm)</t>
  </si>
  <si>
    <t>add 20 tissue-vol. of 10 µM Lamivudine in MeOH/H2O (80/20, v/v) (e.g. 200 µl per 10 mg tissue)</t>
  </si>
  <si>
    <t>Indoxyl Acetate</t>
  </si>
  <si>
    <t>4-Hydroxy-2-nonenal</t>
  </si>
  <si>
    <t>Thymin</t>
  </si>
  <si>
    <t>4-Methoxy-2-nonenal</t>
  </si>
  <si>
    <t>Neopterin</t>
  </si>
  <si>
    <t>Nicotinamide</t>
  </si>
  <si>
    <t>Indoxyl</t>
  </si>
  <si>
    <t>Kynurenic Acid</t>
  </si>
  <si>
    <t>3-Hydroxyanthranilate</t>
  </si>
  <si>
    <t>Cytosin</t>
  </si>
  <si>
    <t>dAdenosin</t>
  </si>
  <si>
    <t>Deoxyadenosine</t>
  </si>
  <si>
    <t>Lamivudin</t>
  </si>
  <si>
    <t>XMP</t>
  </si>
  <si>
    <t>Adenin</t>
  </si>
  <si>
    <t>Dopamine</t>
  </si>
  <si>
    <t>Adenosin</t>
  </si>
  <si>
    <t>Deoxyinosine</t>
  </si>
  <si>
    <t>Melatonin</t>
  </si>
  <si>
    <t>TDP</t>
  </si>
  <si>
    <t>Deoxyguanosine</t>
  </si>
  <si>
    <t>dGuanosin</t>
  </si>
  <si>
    <t>Hypoxanthin</t>
  </si>
  <si>
    <t>Succinate</t>
  </si>
  <si>
    <t>dCDP</t>
  </si>
  <si>
    <t>Xanthin</t>
  </si>
  <si>
    <t>Uracil</t>
  </si>
  <si>
    <t>Uridin</t>
  </si>
  <si>
    <t>Aconitate</t>
  </si>
  <si>
    <t>dInosin</t>
  </si>
  <si>
    <t>Harnsaeure</t>
  </si>
  <si>
    <t>Riboflavine</t>
  </si>
  <si>
    <t>dUMP</t>
  </si>
  <si>
    <t>dCMP</t>
  </si>
  <si>
    <t>Nicotinate</t>
  </si>
  <si>
    <t>Picolinic Acid</t>
  </si>
  <si>
    <t>L-DOPA</t>
  </si>
  <si>
    <t>Pantothenate</t>
  </si>
  <si>
    <t>Creatinine</t>
  </si>
  <si>
    <t>dThymidin</t>
  </si>
  <si>
    <t>Thymidine</t>
  </si>
  <si>
    <t>Xanthurenic Acid</t>
  </si>
  <si>
    <t>Epinephrine</t>
  </si>
  <si>
    <t>Phosphomevalonic acid</t>
  </si>
  <si>
    <t>Inosin</t>
  </si>
  <si>
    <t>cAMP</t>
  </si>
  <si>
    <t>Guanin</t>
  </si>
  <si>
    <t>Biotin</t>
  </si>
  <si>
    <t>Cytidin</t>
  </si>
  <si>
    <t>Norepinephrine</t>
  </si>
  <si>
    <t>Pyridoxine</t>
  </si>
  <si>
    <t>5-Hydroxyindole-3-Acetic Acid</t>
  </si>
  <si>
    <t>Phenylalanine</t>
  </si>
  <si>
    <t>Kynurenine</t>
  </si>
  <si>
    <t>5-Hydroxytryptophane</t>
  </si>
  <si>
    <t>Guanosin</t>
  </si>
  <si>
    <t>Ornithine</t>
  </si>
  <si>
    <t>Tryptophan</t>
  </si>
  <si>
    <t>(Iso)Leucine</t>
  </si>
  <si>
    <t>N-Formylkynurenine</t>
  </si>
  <si>
    <t>3-Hydroxykynurenine</t>
  </si>
  <si>
    <t>Fumarate</t>
  </si>
  <si>
    <t>Hydroxyphenylpyruvate</t>
  </si>
  <si>
    <t>Malate</t>
  </si>
  <si>
    <t>TMP</t>
  </si>
  <si>
    <t>Dephospho-CoA</t>
  </si>
  <si>
    <t>Methionine</t>
  </si>
  <si>
    <t>Xanthosin</t>
  </si>
  <si>
    <t>S-Adenosylmethionine</t>
  </si>
  <si>
    <t>Thiamine+</t>
  </si>
  <si>
    <t>Indole</t>
  </si>
  <si>
    <t>myo-Inositol</t>
  </si>
  <si>
    <t>Arginine</t>
  </si>
  <si>
    <t>cGMP</t>
  </si>
  <si>
    <t>Betaine</t>
  </si>
  <si>
    <t>FAD</t>
  </si>
  <si>
    <t>Phenylpyruvate</t>
  </si>
  <si>
    <t>Tyrosine</t>
  </si>
  <si>
    <t>Valine</t>
  </si>
  <si>
    <t>Acetylglycine</t>
  </si>
  <si>
    <t>Aminobenzoate</t>
  </si>
  <si>
    <t>Anthranilic Acid</t>
  </si>
  <si>
    <t>Carbamoylaspartate</t>
  </si>
  <si>
    <t>dCytidin</t>
  </si>
  <si>
    <t>Deoxyribose-phosphate</t>
  </si>
  <si>
    <t>Dihydroorotate</t>
  </si>
  <si>
    <t>dTDP</t>
  </si>
  <si>
    <t>FADH2</t>
  </si>
  <si>
    <t>FMNH2</t>
  </si>
  <si>
    <t>Homocysteine</t>
  </si>
  <si>
    <t>Lysine</t>
  </si>
  <si>
    <t>Tetrahydrofolate</t>
  </si>
  <si>
    <t>FMN</t>
  </si>
  <si>
    <t>Proline</t>
  </si>
  <si>
    <t>N-Acetylneuraminic acid</t>
  </si>
  <si>
    <t>NADH</t>
  </si>
  <si>
    <t>Gluconate</t>
  </si>
  <si>
    <t>AMP</t>
  </si>
  <si>
    <t>dAMP</t>
  </si>
  <si>
    <t>Deoxyuridine</t>
  </si>
  <si>
    <t>dTMP</t>
  </si>
  <si>
    <t>Glucosamine</t>
  </si>
  <si>
    <t>N-Acetylornithine</t>
  </si>
  <si>
    <t>Serotonine</t>
  </si>
  <si>
    <t>Thymidin</t>
  </si>
  <si>
    <t>UDP-Glc</t>
  </si>
  <si>
    <t>5-Methyl-THF</t>
  </si>
  <si>
    <t>Erythrose-4-phosphate</t>
  </si>
  <si>
    <t>Cysteamine</t>
  </si>
  <si>
    <t>Isopentenyl-pyrophosphate</t>
  </si>
  <si>
    <t>S-Adenosylhomocysteine</t>
  </si>
  <si>
    <t>UDP</t>
  </si>
  <si>
    <t>UDP-GlcNAc</t>
  </si>
  <si>
    <t>AcAc-CoA</t>
  </si>
  <si>
    <t>dUridin</t>
  </si>
  <si>
    <t>CoA</t>
  </si>
  <si>
    <t>Taurine</t>
  </si>
  <si>
    <t>Cysteine</t>
  </si>
  <si>
    <t>Hydroxyproline</t>
  </si>
  <si>
    <t>dGMP</t>
  </si>
  <si>
    <t>Alanine</t>
  </si>
  <si>
    <t>dADP</t>
  </si>
  <si>
    <t>Dihydrofolate</t>
  </si>
  <si>
    <t>GSH</t>
  </si>
  <si>
    <t>UDP-Glucuronate</t>
  </si>
  <si>
    <t>NAD+</t>
  </si>
  <si>
    <t>Glutamate</t>
  </si>
  <si>
    <t>Creatine</t>
  </si>
  <si>
    <t>GDP</t>
  </si>
  <si>
    <t>Aspartate</t>
  </si>
  <si>
    <t>Homoserine</t>
  </si>
  <si>
    <t>Threonine</t>
  </si>
  <si>
    <t>UMP</t>
  </si>
  <si>
    <t>Glucosamine-phosphate</t>
  </si>
  <si>
    <t>IMP</t>
  </si>
  <si>
    <t>ADP</t>
  </si>
  <si>
    <t>a-Ketoglutarate</t>
  </si>
  <si>
    <t>Dihydroxyacetone phosphate</t>
  </si>
  <si>
    <t>dUDP</t>
  </si>
  <si>
    <t>Glycerol-3-phosphate</t>
  </si>
  <si>
    <t>NADPH</t>
  </si>
  <si>
    <t>Pentose-5-phosphate</t>
  </si>
  <si>
    <t>Hexosephosphate</t>
  </si>
  <si>
    <t>CMP</t>
  </si>
  <si>
    <t>Glutamine</t>
  </si>
  <si>
    <t>GMP</t>
  </si>
  <si>
    <t>Mevalonate</t>
  </si>
  <si>
    <t>Glycine</t>
  </si>
  <si>
    <t>Serine</t>
  </si>
  <si>
    <t>Asparagine</t>
  </si>
  <si>
    <t>Citrulline</t>
  </si>
  <si>
    <t>GSSG</t>
  </si>
  <si>
    <t>NADP+</t>
  </si>
  <si>
    <t>Acetoacetate</t>
  </si>
  <si>
    <t>Carnitine</t>
  </si>
  <si>
    <t>CDP</t>
  </si>
  <si>
    <t>Aminobutyrate</t>
  </si>
  <si>
    <t>dGDP</t>
  </si>
  <si>
    <t>GABA</t>
  </si>
  <si>
    <t>Spermidine</t>
  </si>
  <si>
    <t>Choline</t>
  </si>
  <si>
    <t>Thiamine (+)</t>
  </si>
  <si>
    <t>Cystine</t>
  </si>
  <si>
    <t>Cystathionine</t>
  </si>
  <si>
    <t>Histamine</t>
  </si>
  <si>
    <t>Succinyl-CoA</t>
  </si>
  <si>
    <t>Histidine</t>
  </si>
  <si>
    <t>6-Phosphogluconate</t>
  </si>
  <si>
    <t>ATP</t>
  </si>
  <si>
    <t>CTP</t>
  </si>
  <si>
    <t>dATP</t>
  </si>
  <si>
    <t>dCTP</t>
  </si>
  <si>
    <t>dTTP</t>
  </si>
  <si>
    <t>dUTP</t>
  </si>
  <si>
    <t>GTP</t>
  </si>
  <si>
    <t>TTP</t>
  </si>
  <si>
    <t>UTP</t>
  </si>
  <si>
    <t>Tetrahydrobiopterin</t>
  </si>
  <si>
    <t>Thiamine phosphate (+)</t>
  </si>
  <si>
    <t>dGTP</t>
  </si>
  <si>
    <t>Fructose-1,6-bisphosphate</t>
  </si>
  <si>
    <t>pos.</t>
  </si>
  <si>
    <t>Geranylgeranyl-PP</t>
  </si>
  <si>
    <t>Phosphoserine</t>
  </si>
  <si>
    <t>dThymidine</t>
  </si>
  <si>
    <t>dUridine</t>
  </si>
  <si>
    <t>Malonate</t>
  </si>
  <si>
    <t>Oxaloacetate</t>
  </si>
  <si>
    <t>dGuanosine</t>
  </si>
  <si>
    <t>dCytidine</t>
  </si>
  <si>
    <t>Hydroxybutyrate</t>
  </si>
  <si>
    <t>Pyruvate</t>
  </si>
  <si>
    <t>Orotate</t>
  </si>
  <si>
    <t>Lactate</t>
  </si>
  <si>
    <t>Cytidine</t>
  </si>
  <si>
    <t>Citrate</t>
  </si>
  <si>
    <t>Glycerate</t>
  </si>
  <si>
    <t>Indoxyl Sulfate</t>
  </si>
  <si>
    <t>Quinolinic Acid</t>
  </si>
  <si>
    <t>Uric Acid</t>
  </si>
  <si>
    <t>3-Phosphoglycerate</t>
  </si>
  <si>
    <t>Phosphoenolpyruvate</t>
  </si>
  <si>
    <t>Mevalonate-5-phosphate</t>
  </si>
  <si>
    <t>neg.</t>
  </si>
  <si>
    <t>Blank_01</t>
  </si>
  <si>
    <t>Blank_02</t>
  </si>
  <si>
    <t>Sample_01</t>
  </si>
  <si>
    <t>Sample_02</t>
  </si>
  <si>
    <t>Sample_03</t>
  </si>
  <si>
    <t>Sample_04</t>
  </si>
  <si>
    <t>Sample_05</t>
  </si>
  <si>
    <t>Sample_06</t>
  </si>
  <si>
    <t>Sample_07</t>
  </si>
  <si>
    <t>Sample_08</t>
  </si>
  <si>
    <t>Sample_09</t>
  </si>
  <si>
    <t>Sample_10</t>
  </si>
  <si>
    <t>Sample_11</t>
  </si>
  <si>
    <t>Sample_12</t>
  </si>
  <si>
    <t>Sample_13</t>
  </si>
  <si>
    <t>Sample_14</t>
  </si>
  <si>
    <t>Sample_15</t>
  </si>
  <si>
    <t>Sample_16</t>
  </si>
  <si>
    <t>Sample_17</t>
  </si>
  <si>
    <t>Sample_18</t>
  </si>
  <si>
    <t>Sample_19</t>
  </si>
  <si>
    <t>Sample_20</t>
  </si>
  <si>
    <t>Sample_21</t>
  </si>
  <si>
    <t>Sample_22</t>
  </si>
  <si>
    <t>Sample_23</t>
  </si>
  <si>
    <t>Sample_24</t>
  </si>
  <si>
    <t>Sample_25</t>
  </si>
  <si>
    <t>Sample_26</t>
  </si>
  <si>
    <t>Sample_27</t>
  </si>
  <si>
    <t>Sample_28</t>
  </si>
  <si>
    <t>Blanks</t>
  </si>
  <si>
    <t>Compound</t>
  </si>
  <si>
    <t>RT</t>
  </si>
  <si>
    <t>[min]</t>
  </si>
  <si>
    <t>MIM</t>
  </si>
  <si>
    <t>[Da]</t>
  </si>
  <si>
    <t>Mode</t>
  </si>
  <si>
    <t>Abs. Peak Area</t>
  </si>
  <si>
    <t>all compounds</t>
  </si>
  <si>
    <t>Range</t>
  </si>
  <si>
    <t>selected compounds</t>
  </si>
  <si>
    <t>Norm. Peak Area</t>
  </si>
  <si>
    <t>Amino Acids tot.:</t>
  </si>
  <si>
    <t>Ratio Phe:Tyr</t>
  </si>
  <si>
    <t>29.10.2019</t>
  </si>
  <si>
    <t>("Collaboration Price")</t>
  </si>
  <si>
    <t>control</t>
  </si>
  <si>
    <t>PKD3tg</t>
  </si>
  <si>
    <t>tyrosine</t>
  </si>
  <si>
    <t>phenylalanine</t>
  </si>
  <si>
    <t>tyrosine to phenyalanie</t>
  </si>
  <si>
    <t>total</t>
  </si>
  <si>
    <t>tyrosine 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</si>
</sst>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4" fontId="1" fillId="0" borderId="0" xfId="0" quotePrefix="1" applyNumberFormat="1" applyFont="1" applyAlignment="1">
      <alignment horizontal="left" vertical="center"/>
    </xf>
    <xf numFmtId="14" fontId="5" fillId="0" borderId="0" xfId="0" quotePrefix="1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quotePrefix="1"/>
    <xf numFmtId="0" fontId="8" fillId="0" borderId="0" xfId="0" quotePrefix="1" applyFont="1"/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quotePrefix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14" fontId="0" fillId="0" borderId="0" xfId="0" quotePrefix="1" applyNumberFormat="1"/>
    <xf numFmtId="0" fontId="0" fillId="0" borderId="3" xfId="0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2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164" fontId="0" fillId="0" borderId="8" xfId="0" applyNumberFormat="1" applyBorder="1"/>
    <xf numFmtId="0" fontId="0" fillId="0" borderId="9" xfId="0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8" xfId="0" applyNumberFormat="1" applyBorder="1"/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5" xfId="0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0" fontId="0" fillId="5" borderId="6" xfId="0" applyFill="1" applyBorder="1"/>
    <xf numFmtId="3" fontId="0" fillId="5" borderId="5" xfId="0" applyNumberFormat="1" applyFill="1" applyBorder="1"/>
    <xf numFmtId="3" fontId="0" fillId="5" borderId="6" xfId="0" applyNumberFormat="1" applyFill="1" applyBorder="1"/>
    <xf numFmtId="3" fontId="0" fillId="5" borderId="1" xfId="0" applyNumberFormat="1" applyFill="1" applyBorder="1"/>
    <xf numFmtId="0" fontId="0" fillId="6" borderId="5" xfId="0" applyFill="1" applyBorder="1"/>
    <xf numFmtId="2" fontId="0" fillId="6" borderId="1" xfId="0" applyNumberFormat="1" applyFill="1" applyBorder="1"/>
    <xf numFmtId="164" fontId="0" fillId="6" borderId="1" xfId="0" applyNumberFormat="1" applyFill="1" applyBorder="1"/>
    <xf numFmtId="0" fontId="0" fillId="6" borderId="6" xfId="0" applyFill="1" applyBorder="1"/>
    <xf numFmtId="3" fontId="0" fillId="6" borderId="5" xfId="0" applyNumberFormat="1" applyFill="1" applyBorder="1"/>
    <xf numFmtId="3" fontId="0" fillId="6" borderId="6" xfId="0" applyNumberFormat="1" applyFill="1" applyBorder="1"/>
    <xf numFmtId="3" fontId="0" fillId="6" borderId="1" xfId="0" applyNumberFormat="1" applyFill="1" applyBorder="1"/>
    <xf numFmtId="0" fontId="0" fillId="7" borderId="5" xfId="0" applyFill="1" applyBorder="1"/>
    <xf numFmtId="2" fontId="0" fillId="7" borderId="1" xfId="0" applyNumberFormat="1" applyFill="1" applyBorder="1"/>
    <xf numFmtId="164" fontId="0" fillId="7" borderId="1" xfId="0" applyNumberFormat="1" applyFill="1" applyBorder="1"/>
    <xf numFmtId="0" fontId="0" fillId="7" borderId="6" xfId="0" applyFill="1" applyBorder="1"/>
    <xf numFmtId="3" fontId="0" fillId="7" borderId="5" xfId="0" applyNumberFormat="1" applyFill="1" applyBorder="1"/>
    <xf numFmtId="3" fontId="0" fillId="7" borderId="6" xfId="0" applyNumberFormat="1" applyFill="1" applyBorder="1"/>
    <xf numFmtId="3" fontId="0" fillId="7" borderId="1" xfId="0" applyNumberFormat="1" applyFill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165" fontId="0" fillId="7" borderId="5" xfId="0" applyNumberFormat="1" applyFill="1" applyBorder="1"/>
    <xf numFmtId="165" fontId="0" fillId="7" borderId="1" xfId="0" applyNumberFormat="1" applyFill="1" applyBorder="1"/>
    <xf numFmtId="165" fontId="0" fillId="7" borderId="6" xfId="0" applyNumberFormat="1" applyFill="1" applyBorder="1"/>
    <xf numFmtId="165" fontId="0" fillId="6" borderId="5" xfId="0" applyNumberFormat="1" applyFill="1" applyBorder="1"/>
    <xf numFmtId="165" fontId="0" fillId="6" borderId="1" xfId="0" applyNumberFormat="1" applyFill="1" applyBorder="1"/>
    <xf numFmtId="165" fontId="0" fillId="6" borderId="6" xfId="0" applyNumberFormat="1" applyFill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5" xfId="0" applyFill="1" applyBorder="1"/>
    <xf numFmtId="2" fontId="0" fillId="8" borderId="1" xfId="0" applyNumberFormat="1" applyFill="1" applyBorder="1"/>
    <xf numFmtId="164" fontId="0" fillId="8" borderId="1" xfId="0" applyNumberFormat="1" applyFill="1" applyBorder="1"/>
    <xf numFmtId="0" fontId="0" fillId="8" borderId="6" xfId="0" applyFill="1" applyBorder="1"/>
    <xf numFmtId="3" fontId="0" fillId="8" borderId="5" xfId="0" applyNumberFormat="1" applyFill="1" applyBorder="1"/>
    <xf numFmtId="3" fontId="0" fillId="8" borderId="6" xfId="0" applyNumberFormat="1" applyFill="1" applyBorder="1"/>
    <xf numFmtId="165" fontId="0" fillId="8" borderId="5" xfId="0" applyNumberFormat="1" applyFill="1" applyBorder="1"/>
    <xf numFmtId="165" fontId="0" fillId="8" borderId="1" xfId="0" applyNumberFormat="1" applyFill="1" applyBorder="1"/>
    <xf numFmtId="165" fontId="0" fillId="8" borderId="6" xfId="0" applyNumberFormat="1" applyFill="1" applyBorder="1"/>
    <xf numFmtId="0" fontId="0" fillId="9" borderId="3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165" fontId="0" fillId="9" borderId="3" xfId="0" applyNumberFormat="1" applyFill="1" applyBorder="1"/>
    <xf numFmtId="165" fontId="0" fillId="9" borderId="1" xfId="0" applyNumberFormat="1" applyFill="1" applyBorder="1"/>
    <xf numFmtId="165" fontId="0" fillId="9" borderId="8" xfId="0" applyNumberFormat="1" applyFill="1" applyBorder="1"/>
    <xf numFmtId="2" fontId="0" fillId="9" borderId="0" xfId="0" applyNumberFormat="1" applyFill="1"/>
    <xf numFmtId="3" fontId="0" fillId="9" borderId="1" xfId="0" applyNumberFormat="1" applyFill="1" applyBorder="1"/>
    <xf numFmtId="2" fontId="0" fillId="0" borderId="0" xfId="0" applyNumberFormat="1" applyFill="1"/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/>
    <xf numFmtId="165" fontId="8" fillId="0" borderId="0" xfId="0" applyNumberFormat="1" applyFont="1"/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Phe / Tyr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Data!$J$388:$AK$388</c:f>
              <c:numCache>
                <c:formatCode>General</c:formatCode>
                <c:ptCount val="28"/>
                <c:pt idx="0">
                  <c:v>293</c:v>
                </c:pt>
                <c:pt idx="1">
                  <c:v>295</c:v>
                </c:pt>
                <c:pt idx="2">
                  <c:v>296</c:v>
                </c:pt>
                <c:pt idx="3">
                  <c:v>300</c:v>
                </c:pt>
                <c:pt idx="4">
                  <c:v>301</c:v>
                </c:pt>
                <c:pt idx="5">
                  <c:v>303</c:v>
                </c:pt>
                <c:pt idx="6">
                  <c:v>304</c:v>
                </c:pt>
                <c:pt idx="7">
                  <c:v>307</c:v>
                </c:pt>
                <c:pt idx="8">
                  <c:v>310</c:v>
                </c:pt>
                <c:pt idx="9">
                  <c:v>314</c:v>
                </c:pt>
                <c:pt idx="10">
                  <c:v>315</c:v>
                </c:pt>
                <c:pt idx="11">
                  <c:v>316</c:v>
                </c:pt>
                <c:pt idx="12">
                  <c:v>317</c:v>
                </c:pt>
                <c:pt idx="13">
                  <c:v>318</c:v>
                </c:pt>
                <c:pt idx="14">
                  <c:v>319</c:v>
                </c:pt>
                <c:pt idx="15">
                  <c:v>321</c:v>
                </c:pt>
                <c:pt idx="16">
                  <c:v>322</c:v>
                </c:pt>
                <c:pt idx="17">
                  <c:v>323</c:v>
                </c:pt>
                <c:pt idx="18">
                  <c:v>324</c:v>
                </c:pt>
                <c:pt idx="19">
                  <c:v>325</c:v>
                </c:pt>
                <c:pt idx="20">
                  <c:v>326</c:v>
                </c:pt>
                <c:pt idx="21">
                  <c:v>327</c:v>
                </c:pt>
                <c:pt idx="22">
                  <c:v>328</c:v>
                </c:pt>
                <c:pt idx="23">
                  <c:v>331</c:v>
                </c:pt>
                <c:pt idx="24">
                  <c:v>332</c:v>
                </c:pt>
                <c:pt idx="25">
                  <c:v>333</c:v>
                </c:pt>
                <c:pt idx="26">
                  <c:v>334</c:v>
                </c:pt>
                <c:pt idx="27">
                  <c:v>335</c:v>
                </c:pt>
              </c:numCache>
            </c:numRef>
          </c:cat>
          <c:val>
            <c:numRef>
              <c:f>Data!$J$415:$AK$415</c:f>
              <c:numCache>
                <c:formatCode>0.00</c:formatCode>
                <c:ptCount val="28"/>
                <c:pt idx="0">
                  <c:v>1.0320747009798628</c:v>
                </c:pt>
                <c:pt idx="1">
                  <c:v>1.154204456824766</c:v>
                </c:pt>
                <c:pt idx="2">
                  <c:v>0.97640541469658537</c:v>
                </c:pt>
                <c:pt idx="3">
                  <c:v>0.96815990385658879</c:v>
                </c:pt>
                <c:pt idx="4">
                  <c:v>1.0488193649904416</c:v>
                </c:pt>
                <c:pt idx="5">
                  <c:v>1.0254221375525019</c:v>
                </c:pt>
                <c:pt idx="6">
                  <c:v>1.0080465440340813</c:v>
                </c:pt>
                <c:pt idx="7">
                  <c:v>1.0302894132969529</c:v>
                </c:pt>
                <c:pt idx="8">
                  <c:v>1.0124499234474038</c:v>
                </c:pt>
                <c:pt idx="9">
                  <c:v>1.1897774938632075</c:v>
                </c:pt>
                <c:pt idx="10">
                  <c:v>1.2350150412119076</c:v>
                </c:pt>
                <c:pt idx="11">
                  <c:v>1.2002016483178493</c:v>
                </c:pt>
                <c:pt idx="12">
                  <c:v>0.99070848841753745</c:v>
                </c:pt>
                <c:pt idx="13">
                  <c:v>1.0176653145148444</c:v>
                </c:pt>
                <c:pt idx="14">
                  <c:v>0.97695747935542243</c:v>
                </c:pt>
                <c:pt idx="15">
                  <c:v>0.96959405322390302</c:v>
                </c:pt>
                <c:pt idx="16">
                  <c:v>1.0262131669831553</c:v>
                </c:pt>
                <c:pt idx="17">
                  <c:v>0.93633453033658398</c:v>
                </c:pt>
                <c:pt idx="18">
                  <c:v>1.0210130136335342</c:v>
                </c:pt>
                <c:pt idx="19">
                  <c:v>1.2165809299282013</c:v>
                </c:pt>
                <c:pt idx="20">
                  <c:v>1.1586152735046675</c:v>
                </c:pt>
                <c:pt idx="21">
                  <c:v>1.2227696348183805</c:v>
                </c:pt>
                <c:pt idx="22">
                  <c:v>1.206308622263911</c:v>
                </c:pt>
                <c:pt idx="23">
                  <c:v>1.1068336375892565</c:v>
                </c:pt>
                <c:pt idx="24">
                  <c:v>1.1535080971671592</c:v>
                </c:pt>
                <c:pt idx="25">
                  <c:v>0.97201413819536542</c:v>
                </c:pt>
                <c:pt idx="26">
                  <c:v>1.0628226353010581</c:v>
                </c:pt>
                <c:pt idx="27">
                  <c:v>0.95101463205625503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E-4C34-BDAF-DE197D8E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67976"/>
        <c:axId val="159648816"/>
      </c:barChart>
      <c:catAx>
        <c:axId val="18926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48816"/>
        <c:crosses val="autoZero"/>
        <c:auto val="1"/>
        <c:lblAlgn val="ctr"/>
        <c:lblOffset val="100"/>
        <c:noMultiLvlLbl val="0"/>
      </c:catAx>
      <c:valAx>
        <c:axId val="1596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Phe / Tyr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6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Norm. Phenylpyruvate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(Data!$J$388:$AI$388,Data!$AK$388)</c:f>
              <c:numCache>
                <c:formatCode>General</c:formatCode>
                <c:ptCount val="27"/>
                <c:pt idx="0">
                  <c:v>293</c:v>
                </c:pt>
                <c:pt idx="1">
                  <c:v>295</c:v>
                </c:pt>
                <c:pt idx="2">
                  <c:v>296</c:v>
                </c:pt>
                <c:pt idx="3">
                  <c:v>300</c:v>
                </c:pt>
                <c:pt idx="4">
                  <c:v>301</c:v>
                </c:pt>
                <c:pt idx="5">
                  <c:v>303</c:v>
                </c:pt>
                <c:pt idx="6">
                  <c:v>304</c:v>
                </c:pt>
                <c:pt idx="7">
                  <c:v>307</c:v>
                </c:pt>
                <c:pt idx="8">
                  <c:v>310</c:v>
                </c:pt>
                <c:pt idx="9">
                  <c:v>314</c:v>
                </c:pt>
                <c:pt idx="10">
                  <c:v>315</c:v>
                </c:pt>
                <c:pt idx="11">
                  <c:v>316</c:v>
                </c:pt>
                <c:pt idx="12">
                  <c:v>317</c:v>
                </c:pt>
                <c:pt idx="13">
                  <c:v>318</c:v>
                </c:pt>
                <c:pt idx="14">
                  <c:v>319</c:v>
                </c:pt>
                <c:pt idx="15">
                  <c:v>321</c:v>
                </c:pt>
                <c:pt idx="16">
                  <c:v>322</c:v>
                </c:pt>
                <c:pt idx="17">
                  <c:v>323</c:v>
                </c:pt>
                <c:pt idx="18">
                  <c:v>324</c:v>
                </c:pt>
                <c:pt idx="19">
                  <c:v>325</c:v>
                </c:pt>
                <c:pt idx="20">
                  <c:v>326</c:v>
                </c:pt>
                <c:pt idx="21">
                  <c:v>327</c:v>
                </c:pt>
                <c:pt idx="22">
                  <c:v>328</c:v>
                </c:pt>
                <c:pt idx="23">
                  <c:v>331</c:v>
                </c:pt>
                <c:pt idx="24">
                  <c:v>332</c:v>
                </c:pt>
                <c:pt idx="25">
                  <c:v>333</c:v>
                </c:pt>
                <c:pt idx="26">
                  <c:v>335</c:v>
                </c:pt>
              </c:numCache>
            </c:numRef>
          </c:cat>
          <c:val>
            <c:numRef>
              <c:f>(Data!$J$406:$AI$406,Data!$AK$406)</c:f>
              <c:numCache>
                <c:formatCode>0.000</c:formatCode>
                <c:ptCount val="27"/>
                <c:pt idx="0">
                  <c:v>4.5125068933510475E-2</c:v>
                </c:pt>
                <c:pt idx="1">
                  <c:v>4.3390594832278619E-2</c:v>
                </c:pt>
                <c:pt idx="2">
                  <c:v>4.9621014107609919E-2</c:v>
                </c:pt>
                <c:pt idx="3">
                  <c:v>5.3506841451715581E-2</c:v>
                </c:pt>
                <c:pt idx="4">
                  <c:v>4.4051092012250756E-2</c:v>
                </c:pt>
                <c:pt idx="5">
                  <c:v>4.4897646195504105E-2</c:v>
                </c:pt>
                <c:pt idx="6">
                  <c:v>5.1454024447114201E-2</c:v>
                </c:pt>
                <c:pt idx="7">
                  <c:v>4.8235465871187787E-2</c:v>
                </c:pt>
                <c:pt idx="8">
                  <c:v>4.4228524835106052E-2</c:v>
                </c:pt>
                <c:pt idx="9">
                  <c:v>3.7673697225931342E-2</c:v>
                </c:pt>
                <c:pt idx="10">
                  <c:v>3.8273778867860681E-2</c:v>
                </c:pt>
                <c:pt idx="11">
                  <c:v>5.2493506154857025E-2</c:v>
                </c:pt>
                <c:pt idx="12">
                  <c:v>4.7457353206951353E-2</c:v>
                </c:pt>
                <c:pt idx="13">
                  <c:v>5.3908538656081313E-2</c:v>
                </c:pt>
                <c:pt idx="14">
                  <c:v>4.7903666556080984E-2</c:v>
                </c:pt>
                <c:pt idx="15">
                  <c:v>5.6026263245539186E-2</c:v>
                </c:pt>
                <c:pt idx="16">
                  <c:v>5.4492739874874158E-2</c:v>
                </c:pt>
                <c:pt idx="17">
                  <c:v>5.4976317542525355E-2</c:v>
                </c:pt>
                <c:pt idx="18">
                  <c:v>4.7991300563537682E-2</c:v>
                </c:pt>
                <c:pt idx="19">
                  <c:v>4.8164020713978142E-2</c:v>
                </c:pt>
                <c:pt idx="20">
                  <c:v>3.8023080838547225E-2</c:v>
                </c:pt>
                <c:pt idx="21">
                  <c:v>5.6611108861972438E-2</c:v>
                </c:pt>
                <c:pt idx="22">
                  <c:v>3.5975487041228736E-2</c:v>
                </c:pt>
                <c:pt idx="23">
                  <c:v>5.6004997500726364E-2</c:v>
                </c:pt>
                <c:pt idx="24">
                  <c:v>4.9843584121342661E-2</c:v>
                </c:pt>
                <c:pt idx="25">
                  <c:v>5.8121603554420573E-2</c:v>
                </c:pt>
                <c:pt idx="26">
                  <c:v>5.045419357734246E-2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E-41DA-A803-920EABA75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67584"/>
        <c:axId val="189269544"/>
      </c:barChart>
      <c:catAx>
        <c:axId val="1892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69544"/>
        <c:crosses val="autoZero"/>
        <c:auto val="1"/>
        <c:lblAlgn val="ctr"/>
        <c:lblOffset val="100"/>
        <c:noMultiLvlLbl val="0"/>
      </c:catAx>
      <c:valAx>
        <c:axId val="18926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Phenylpyruvate in Cell Extract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aminoacids'!$L$9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aminoacids'!$L$26</c:f>
                <c:numCache>
                  <c:formatCode>General</c:formatCode>
                  <c:ptCount val="1"/>
                  <c:pt idx="0">
                    <c:v>0.20106455635954226</c:v>
                  </c:pt>
                </c:numCache>
              </c:numRef>
            </c:plus>
            <c:minus>
              <c:numRef>
                <c:f>'total aminoacids'!$L$26</c:f>
                <c:numCache>
                  <c:formatCode>General</c:formatCode>
                  <c:ptCount val="1"/>
                  <c:pt idx="0">
                    <c:v>0.20106455635954226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'total aminoacids'!$L$25</c:f>
              <c:numCache>
                <c:formatCode>0.000</c:formatCode>
                <c:ptCount val="1"/>
                <c:pt idx="0">
                  <c:v>5.1795268663556646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C-4C39-AA25-3F1CFE740F2F}"/>
            </c:ext>
          </c:extLst>
        </c:ser>
        <c:ser>
          <c:idx val="1"/>
          <c:order val="1"/>
          <c:tx>
            <c:strRef>
              <c:f>'total aminoacids'!$M$9</c:f>
              <c:strCache>
                <c:ptCount val="1"/>
                <c:pt idx="0">
                  <c:v>PKD3tg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aminoacids'!$M$26</c:f>
                <c:numCache>
                  <c:formatCode>General</c:formatCode>
                  <c:ptCount val="1"/>
                  <c:pt idx="0">
                    <c:v>0.12383135832540039</c:v>
                  </c:pt>
                </c:numCache>
              </c:numRef>
            </c:plus>
            <c:minus>
              <c:numRef>
                <c:f>'total aminoacids'!$M$26</c:f>
                <c:numCache>
                  <c:formatCode>General</c:formatCode>
                  <c:ptCount val="1"/>
                  <c:pt idx="0">
                    <c:v>0.12383135832540039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'total aminoacids'!$M$25</c:f>
              <c:numCache>
                <c:formatCode>0.000</c:formatCode>
                <c:ptCount val="1"/>
                <c:pt idx="0">
                  <c:v>4.759129683716389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C-4C39-AA25-3F1CFE740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810016"/>
        <c:axId val="430810672"/>
      </c:barChart>
      <c:catAx>
        <c:axId val="43081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672"/>
        <c:crosses val="autoZero"/>
        <c:auto val="1"/>
        <c:lblAlgn val="ctr"/>
        <c:lblOffset val="100"/>
        <c:noMultiLvlLbl val="0"/>
      </c:catAx>
      <c:valAx>
        <c:axId val="43081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phenylalanine!$L$9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phenylalanine!$L$26</c:f>
                <c:numCache>
                  <c:formatCode>General</c:formatCode>
                  <c:ptCount val="1"/>
                  <c:pt idx="0">
                    <c:v>1.4487141000047379E-2</c:v>
                  </c:pt>
                </c:numCache>
              </c:numRef>
            </c:plus>
            <c:minus>
              <c:numRef>
                <c:f>phenylalanine!$L$26</c:f>
                <c:numCache>
                  <c:formatCode>General</c:formatCode>
                  <c:ptCount val="1"/>
                  <c:pt idx="0">
                    <c:v>1.4487141000047379E-2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phenylalanine!$L$25</c:f>
              <c:numCache>
                <c:formatCode>0.000</c:formatCode>
                <c:ptCount val="1"/>
                <c:pt idx="0">
                  <c:v>0.42221049156653528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982-8498-28A58F79C715}"/>
            </c:ext>
          </c:extLst>
        </c:ser>
        <c:ser>
          <c:idx val="1"/>
          <c:order val="1"/>
          <c:tx>
            <c:strRef>
              <c:f>phenylalanine!$M$9</c:f>
              <c:strCache>
                <c:ptCount val="1"/>
                <c:pt idx="0">
                  <c:v>PKD3tg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phenylalanine!$M$26</c:f>
                <c:numCache>
                  <c:formatCode>General</c:formatCode>
                  <c:ptCount val="1"/>
                  <c:pt idx="0">
                    <c:v>1.5266190343455374E-2</c:v>
                  </c:pt>
                </c:numCache>
              </c:numRef>
            </c:plus>
            <c:minus>
              <c:numRef>
                <c:f>phenylalanine!$M$26</c:f>
                <c:numCache>
                  <c:formatCode>General</c:formatCode>
                  <c:ptCount val="1"/>
                  <c:pt idx="0">
                    <c:v>1.5266190343455374E-2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phenylalanine!$M$25</c:f>
              <c:numCache>
                <c:formatCode>0.000</c:formatCode>
                <c:ptCount val="1"/>
                <c:pt idx="0">
                  <c:v>0.41959793961816844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2-4982-8498-28A58F79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810016"/>
        <c:axId val="430810672"/>
      </c:barChart>
      <c:catAx>
        <c:axId val="43081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672"/>
        <c:crosses val="autoZero"/>
        <c:auto val="1"/>
        <c:lblAlgn val="ctr"/>
        <c:lblOffset val="100"/>
        <c:noMultiLvlLbl val="0"/>
      </c:catAx>
      <c:valAx>
        <c:axId val="43081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tyrosin!$L$9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tyrosin!$L$26</c:f>
                <c:numCache>
                  <c:formatCode>General</c:formatCode>
                  <c:ptCount val="1"/>
                  <c:pt idx="0">
                    <c:v>1.6136404179175164E-2</c:v>
                  </c:pt>
                </c:numCache>
              </c:numRef>
            </c:plus>
            <c:minus>
              <c:numRef>
                <c:f>tyrosin!$L$26</c:f>
                <c:numCache>
                  <c:formatCode>General</c:formatCode>
                  <c:ptCount val="1"/>
                  <c:pt idx="0">
                    <c:v>1.6136404179175164E-2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tyrosin!$L$25</c:f>
              <c:numCache>
                <c:formatCode>0.000</c:formatCode>
                <c:ptCount val="1"/>
                <c:pt idx="0">
                  <c:v>0.38262063637467841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6-4331-A8E3-0DF282C82F33}"/>
            </c:ext>
          </c:extLst>
        </c:ser>
        <c:ser>
          <c:idx val="1"/>
          <c:order val="1"/>
          <c:tx>
            <c:strRef>
              <c:f>tyrosin!$M$9</c:f>
              <c:strCache>
                <c:ptCount val="1"/>
                <c:pt idx="0">
                  <c:v>PKD3tg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tyrosin!$M$26</c:f>
                <c:numCache>
                  <c:formatCode>General</c:formatCode>
                  <c:ptCount val="1"/>
                  <c:pt idx="0">
                    <c:v>1.1220712941970452E-2</c:v>
                  </c:pt>
                </c:numCache>
              </c:numRef>
            </c:plus>
            <c:minus>
              <c:numRef>
                <c:f>tyrosin!$M$26</c:f>
                <c:numCache>
                  <c:formatCode>General</c:formatCode>
                  <c:ptCount val="1"/>
                  <c:pt idx="0">
                    <c:v>1.1220712941970452E-2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tyrosin!$M$25</c:f>
              <c:numCache>
                <c:formatCode>0.000</c:formatCode>
                <c:ptCount val="1"/>
                <c:pt idx="0">
                  <c:v>0.40695491161464081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6-4331-A8E3-0DF282C82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810016"/>
        <c:axId val="430810672"/>
      </c:barChart>
      <c:catAx>
        <c:axId val="43081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672"/>
        <c:crosses val="autoZero"/>
        <c:auto val="1"/>
        <c:lblAlgn val="ctr"/>
        <c:lblOffset val="100"/>
        <c:noMultiLvlLbl val="0"/>
      </c:catAx>
      <c:valAx>
        <c:axId val="43081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'tyrosin to total'!$L$9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'tyrosin to total'!$Q$26</c:f>
                <c:numCache>
                  <c:formatCode>General</c:formatCode>
                  <c:ptCount val="1"/>
                  <c:pt idx="0">
                    <c:v>2.0807109858286448E-3</c:v>
                  </c:pt>
                </c:numCache>
              </c:numRef>
            </c:plus>
            <c:minus>
              <c:numRef>
                <c:f>'tyrosin to total'!$Q$26</c:f>
                <c:numCache>
                  <c:formatCode>General</c:formatCode>
                  <c:ptCount val="1"/>
                  <c:pt idx="0">
                    <c:v>2.0807109858286448E-3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'tyrosin to total'!$Q$25</c:f>
              <c:numCache>
                <c:formatCode>0.000</c:formatCode>
                <c:ptCount val="1"/>
                <c:pt idx="0">
                  <c:v>7.4040946415691603E-2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BC5-96B7-094F863D482F}"/>
            </c:ext>
          </c:extLst>
        </c:ser>
        <c:ser>
          <c:idx val="1"/>
          <c:order val="1"/>
          <c:tx>
            <c:strRef>
              <c:f>'tyrosin to total'!$M$9</c:f>
              <c:strCache>
                <c:ptCount val="1"/>
                <c:pt idx="0">
                  <c:v>PKD3tg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'tyrosin to total'!$R$26</c:f>
                <c:numCache>
                  <c:formatCode>General</c:formatCode>
                  <c:ptCount val="1"/>
                  <c:pt idx="0">
                    <c:v>1.9479056952346504E-3</c:v>
                  </c:pt>
                </c:numCache>
              </c:numRef>
            </c:plus>
            <c:minus>
              <c:numRef>
                <c:f>'tyrosin to total'!$R$26</c:f>
                <c:numCache>
                  <c:formatCode>General</c:formatCode>
                  <c:ptCount val="1"/>
                  <c:pt idx="0">
                    <c:v>1.9479056952346504E-3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'tyrosin to total'!$R$25</c:f>
              <c:numCache>
                <c:formatCode>0.000</c:formatCode>
                <c:ptCount val="1"/>
                <c:pt idx="0">
                  <c:v>8.5749374895372155E-2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BC5-96B7-094F863D4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810016"/>
        <c:axId val="430810672"/>
      </c:barChart>
      <c:catAx>
        <c:axId val="43081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672"/>
        <c:crosses val="autoZero"/>
        <c:auto val="1"/>
        <c:lblAlgn val="ctr"/>
        <c:lblOffset val="100"/>
        <c:noMultiLvlLbl val="0"/>
      </c:catAx>
      <c:valAx>
        <c:axId val="43081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'tyrosin to phenylalanine'!$L$9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'tyrosin to phenylalanine'!$Q$26</c:f>
                <c:numCache>
                  <c:formatCode>General</c:formatCode>
                  <c:ptCount val="1"/>
                  <c:pt idx="0">
                    <c:v>2.0544329859026874E-2</c:v>
                  </c:pt>
                </c:numCache>
              </c:numRef>
            </c:plus>
            <c:minus>
              <c:numRef>
                <c:f>'tyrosin to phenylalanine'!$Q$26</c:f>
                <c:numCache>
                  <c:formatCode>General</c:formatCode>
                  <c:ptCount val="1"/>
                  <c:pt idx="0">
                    <c:v>2.0544329859026874E-2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'tyrosin to phenylalanine'!$Q$25</c:f>
              <c:numCache>
                <c:formatCode>0.000</c:formatCode>
                <c:ptCount val="1"/>
                <c:pt idx="0">
                  <c:v>0.90569130798051567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B-4850-8367-0E74D0FF8B1C}"/>
            </c:ext>
          </c:extLst>
        </c:ser>
        <c:ser>
          <c:idx val="1"/>
          <c:order val="1"/>
          <c:tx>
            <c:strRef>
              <c:f>'tyrosin to phenylalanine'!$M$9</c:f>
              <c:strCache>
                <c:ptCount val="1"/>
                <c:pt idx="0">
                  <c:v>PKD3tg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'tyrosin to phenylalanine'!$R$26</c:f>
                <c:numCache>
                  <c:formatCode>General</c:formatCode>
                  <c:ptCount val="1"/>
                  <c:pt idx="0">
                    <c:v>2.1117103228662521E-2</c:v>
                  </c:pt>
                </c:numCache>
              </c:numRef>
            </c:plus>
            <c:minus>
              <c:numRef>
                <c:f>'tyrosin to phenylalanine'!$R$26</c:f>
                <c:numCache>
                  <c:formatCode>General</c:formatCode>
                  <c:ptCount val="1"/>
                  <c:pt idx="0">
                    <c:v>2.1117103228662521E-2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'tyrosin to phenylalanine'!$R$25</c:f>
              <c:numCache>
                <c:formatCode>0.000</c:formatCode>
                <c:ptCount val="1"/>
                <c:pt idx="0">
                  <c:v>0.97585685695601565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850-8367-0E74D0FF8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810016"/>
        <c:axId val="430810672"/>
      </c:barChart>
      <c:catAx>
        <c:axId val="43081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672"/>
        <c:crosses val="autoZero"/>
        <c:auto val="1"/>
        <c:lblAlgn val="ctr"/>
        <c:lblOffset val="100"/>
        <c:noMultiLvlLbl val="0"/>
      </c:catAx>
      <c:valAx>
        <c:axId val="43081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1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936625</xdr:colOff>
      <xdr:row>421</xdr:row>
      <xdr:rowOff>79375</xdr:rowOff>
    </xdr:from>
    <xdr:to>
      <xdr:col>36</xdr:col>
      <xdr:colOff>801001</xdr:colOff>
      <xdr:row>443</xdr:row>
      <xdr:rowOff>47625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75250" y="80279875"/>
          <a:ext cx="15104376" cy="4159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420</xdr:row>
      <xdr:rowOff>0</xdr:rowOff>
    </xdr:from>
    <xdr:to>
      <xdr:col>11</xdr:col>
      <xdr:colOff>784225</xdr:colOff>
      <xdr:row>444</xdr:row>
      <xdr:rowOff>95704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249382</xdr:colOff>
      <xdr:row>438</xdr:row>
      <xdr:rowOff>152401</xdr:rowOff>
    </xdr:from>
    <xdr:to>
      <xdr:col>11</xdr:col>
      <xdr:colOff>845043</xdr:colOff>
      <xdr:row>463</xdr:row>
      <xdr:rowOff>42594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236220</xdr:colOff>
      <xdr:row>8</xdr:row>
      <xdr:rowOff>95250</xdr:rowOff>
    </xdr:from>
    <xdr:to>
      <xdr:col>21</xdr:col>
      <xdr:colOff>541020</xdr:colOff>
      <xdr:row>23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236220</xdr:colOff>
      <xdr:row>8</xdr:row>
      <xdr:rowOff>95250</xdr:rowOff>
    </xdr:from>
    <xdr:to>
      <xdr:col>21</xdr:col>
      <xdr:colOff>541020</xdr:colOff>
      <xdr:row>23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236220</xdr:colOff>
      <xdr:row>8</xdr:row>
      <xdr:rowOff>95250</xdr:rowOff>
    </xdr:from>
    <xdr:to>
      <xdr:col>21</xdr:col>
      <xdr:colOff>541020</xdr:colOff>
      <xdr:row>23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121920</xdr:colOff>
      <xdr:row>8</xdr:row>
      <xdr:rowOff>80010</xdr:rowOff>
    </xdr:from>
    <xdr:to>
      <xdr:col>29</xdr:col>
      <xdr:colOff>426720</xdr:colOff>
      <xdr:row>23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121920</xdr:colOff>
      <xdr:row>8</xdr:row>
      <xdr:rowOff>80010</xdr:rowOff>
    </xdr:from>
    <xdr:to>
      <xdr:col>29</xdr:col>
      <xdr:colOff>426720</xdr:colOff>
      <xdr:row>23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44"/>
  <sheetViews>
    <sheetView zoomScale="85" zoomScaleNormal="85" zoomScalePageLayoutView="85" workbookViewId="0">
      <selection activeCell="B2" sqref="B2"/>
    </sheetView>
  </sheetViews>
  <sheetFormatPr defaultColWidth="10.77734375" defaultRowHeight="36" customHeight="1" x14ac:dyDescent="0.3"/>
  <cols>
    <col min="1" max="1" width="10.77734375" style="2"/>
    <col min="2" max="2" width="32.21875" style="1" customWidth="1"/>
    <col min="3" max="3" width="41.21875" style="4" customWidth="1"/>
    <col min="4" max="4" width="5" style="1" customWidth="1"/>
    <col min="5" max="5" width="16.44140625" style="1" bestFit="1" customWidth="1"/>
    <col min="6" max="8" width="10.77734375" style="1"/>
    <col min="9" max="9" width="26.21875" style="1" customWidth="1"/>
    <col min="10" max="10" width="5.21875" style="1" customWidth="1"/>
    <col min="11" max="11" width="16.77734375" style="1" bestFit="1" customWidth="1"/>
    <col min="12" max="12" width="14.21875" style="1" bestFit="1" customWidth="1"/>
    <col min="13" max="16" width="10.77734375" style="1"/>
    <col min="17" max="16384" width="10.77734375" style="2"/>
  </cols>
  <sheetData>
    <row r="1" spans="2:11" ht="36" customHeight="1" x14ac:dyDescent="0.45">
      <c r="B1" s="5"/>
    </row>
    <row r="2" spans="2:11" ht="36" customHeight="1" x14ac:dyDescent="0.3">
      <c r="B2" s="3" t="s">
        <v>20</v>
      </c>
      <c r="K2" s="16">
        <v>43753</v>
      </c>
    </row>
    <row r="5" spans="2:11" ht="36" customHeight="1" x14ac:dyDescent="0.3">
      <c r="B5" s="6" t="s">
        <v>0</v>
      </c>
      <c r="C5" s="7" t="s">
        <v>5</v>
      </c>
      <c r="D5" s="2"/>
      <c r="E5" s="1" t="s">
        <v>79</v>
      </c>
      <c r="I5" s="6" t="s">
        <v>26</v>
      </c>
      <c r="K5" s="1" t="s">
        <v>27</v>
      </c>
    </row>
    <row r="6" spans="2:11" ht="36" customHeight="1" x14ac:dyDescent="0.3">
      <c r="B6" s="6"/>
      <c r="C6" s="7"/>
    </row>
    <row r="7" spans="2:11" ht="36" customHeight="1" x14ac:dyDescent="0.3">
      <c r="B7" s="6"/>
      <c r="C7" s="7" t="s">
        <v>25</v>
      </c>
      <c r="D7" s="2"/>
      <c r="E7" s="1" t="s">
        <v>80</v>
      </c>
    </row>
    <row r="8" spans="2:11" ht="36" customHeight="1" x14ac:dyDescent="0.3">
      <c r="B8" s="6"/>
      <c r="C8" s="7"/>
    </row>
    <row r="9" spans="2:11" ht="36" customHeight="1" x14ac:dyDescent="0.3">
      <c r="B9" s="6"/>
      <c r="C9" s="7" t="s">
        <v>6</v>
      </c>
      <c r="D9" s="2"/>
      <c r="E9" s="1" t="s">
        <v>81</v>
      </c>
    </row>
    <row r="10" spans="2:11" ht="36" customHeight="1" x14ac:dyDescent="0.3">
      <c r="B10" s="6"/>
      <c r="C10" s="7"/>
    </row>
    <row r="11" spans="2:11" ht="36" customHeight="1" x14ac:dyDescent="0.3">
      <c r="B11" s="6"/>
      <c r="C11" s="7" t="s">
        <v>7</v>
      </c>
      <c r="D11" s="2"/>
      <c r="E11" s="1" t="s">
        <v>82</v>
      </c>
    </row>
    <row r="12" spans="2:11" ht="36" customHeight="1" x14ac:dyDescent="0.3">
      <c r="B12" s="6"/>
      <c r="C12" s="7"/>
      <c r="E12" s="1" t="s">
        <v>83</v>
      </c>
    </row>
    <row r="13" spans="2:11" ht="36" customHeight="1" x14ac:dyDescent="0.3">
      <c r="B13" s="6"/>
      <c r="C13" s="7"/>
      <c r="E13" s="1" t="s">
        <v>84</v>
      </c>
    </row>
    <row r="14" spans="2:11" ht="36" customHeight="1" x14ac:dyDescent="0.3">
      <c r="B14" s="6"/>
      <c r="C14" s="7"/>
    </row>
    <row r="15" spans="2:11" ht="36" customHeight="1" x14ac:dyDescent="0.3">
      <c r="B15" s="6"/>
      <c r="C15" s="7"/>
    </row>
    <row r="16" spans="2:11" ht="36" customHeight="1" x14ac:dyDescent="0.3">
      <c r="B16" s="6" t="s">
        <v>2</v>
      </c>
      <c r="C16" s="7" t="s">
        <v>9</v>
      </c>
      <c r="D16" s="2"/>
      <c r="E16" s="1" t="s">
        <v>85</v>
      </c>
    </row>
    <row r="17" spans="2:12" ht="36" customHeight="1" x14ac:dyDescent="0.3">
      <c r="B17" s="6"/>
      <c r="C17" s="7"/>
    </row>
    <row r="18" spans="2:12" ht="36" customHeight="1" x14ac:dyDescent="0.3">
      <c r="B18" s="6"/>
      <c r="C18" s="7" t="s">
        <v>8</v>
      </c>
      <c r="D18" s="2"/>
      <c r="E18" s="1" t="s">
        <v>86</v>
      </c>
      <c r="L18" s="18"/>
    </row>
    <row r="19" spans="2:12" ht="36" customHeight="1" x14ac:dyDescent="0.3">
      <c r="B19" s="6"/>
      <c r="C19" s="7"/>
      <c r="L19" s="18"/>
    </row>
    <row r="20" spans="2:12" ht="36" customHeight="1" x14ac:dyDescent="0.3">
      <c r="B20" s="6"/>
      <c r="C20" s="7"/>
    </row>
    <row r="21" spans="2:12" ht="36" customHeight="1" x14ac:dyDescent="0.3">
      <c r="B21" s="6" t="s">
        <v>1</v>
      </c>
      <c r="C21" s="7" t="s">
        <v>10</v>
      </c>
      <c r="D21" s="2"/>
      <c r="E21" s="16">
        <v>43756</v>
      </c>
    </row>
    <row r="22" spans="2:12" ht="36" customHeight="1" x14ac:dyDescent="0.3">
      <c r="B22" s="6"/>
      <c r="C22" s="7"/>
    </row>
    <row r="23" spans="2:12" ht="36" customHeight="1" x14ac:dyDescent="0.3">
      <c r="B23" s="6"/>
      <c r="C23" s="7" t="s">
        <v>11</v>
      </c>
      <c r="D23" s="2"/>
      <c r="E23" s="1" t="s">
        <v>87</v>
      </c>
    </row>
    <row r="24" spans="2:12" ht="36" customHeight="1" x14ac:dyDescent="0.3">
      <c r="B24" s="6"/>
    </row>
    <row r="25" spans="2:12" ht="36" customHeight="1" x14ac:dyDescent="0.3">
      <c r="B25" s="6"/>
      <c r="C25" s="7" t="s">
        <v>12</v>
      </c>
      <c r="D25" s="2"/>
      <c r="E25" s="1" t="s">
        <v>28</v>
      </c>
    </row>
    <row r="26" spans="2:12" ht="36" customHeight="1" x14ac:dyDescent="0.3">
      <c r="B26" s="6"/>
      <c r="C26" s="7"/>
      <c r="D26" s="2"/>
    </row>
    <row r="27" spans="2:12" ht="36" customHeight="1" x14ac:dyDescent="0.3">
      <c r="B27" s="6"/>
      <c r="C27" s="7" t="s">
        <v>13</v>
      </c>
      <c r="D27" s="2"/>
      <c r="E27" s="1" t="s">
        <v>29</v>
      </c>
    </row>
    <row r="28" spans="2:12" ht="36" customHeight="1" x14ac:dyDescent="0.3">
      <c r="B28" s="6"/>
      <c r="C28" s="7"/>
    </row>
    <row r="29" spans="2:12" ht="36" customHeight="1" x14ac:dyDescent="0.3">
      <c r="B29" s="6"/>
      <c r="C29" s="7"/>
    </row>
    <row r="30" spans="2:12" ht="36" customHeight="1" x14ac:dyDescent="0.3">
      <c r="B30" s="8" t="s">
        <v>3</v>
      </c>
      <c r="C30" s="9" t="s">
        <v>21</v>
      </c>
      <c r="D30" s="10"/>
      <c r="E30" s="17" t="s">
        <v>115</v>
      </c>
      <c r="F30" s="11"/>
      <c r="G30" s="11"/>
      <c r="H30" s="11"/>
      <c r="I30" s="11"/>
      <c r="J30" s="11"/>
      <c r="K30" s="11"/>
      <c r="L30" s="11"/>
    </row>
    <row r="31" spans="2:12" ht="36" customHeight="1" x14ac:dyDescent="0.3">
      <c r="B31" s="8"/>
      <c r="C31" s="9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36" customHeight="1" x14ac:dyDescent="0.3">
      <c r="B32" s="12"/>
      <c r="C32" s="9" t="s">
        <v>14</v>
      </c>
      <c r="D32" s="10"/>
      <c r="E32" s="11" t="s">
        <v>116</v>
      </c>
      <c r="F32" s="11"/>
      <c r="G32" s="11"/>
      <c r="H32" s="11"/>
      <c r="I32" s="11"/>
      <c r="J32" s="11"/>
      <c r="K32" s="11"/>
      <c r="L32" s="11"/>
    </row>
    <row r="33" spans="2:12" ht="36" customHeight="1" x14ac:dyDescent="0.3">
      <c r="B33" s="8"/>
      <c r="C33" s="9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36" customHeight="1" x14ac:dyDescent="0.3">
      <c r="B34" s="8"/>
      <c r="C34" s="9" t="s">
        <v>15</v>
      </c>
      <c r="D34" s="10"/>
      <c r="E34" s="11" t="s">
        <v>117</v>
      </c>
      <c r="F34" s="11"/>
      <c r="G34" s="11"/>
      <c r="H34" s="11"/>
      <c r="I34" s="11" t="s">
        <v>22</v>
      </c>
      <c r="J34" s="11"/>
      <c r="K34" s="11" t="s">
        <v>118</v>
      </c>
      <c r="L34" s="11"/>
    </row>
    <row r="35" spans="2:12" ht="36" customHeight="1" x14ac:dyDescent="0.3">
      <c r="B35" s="8"/>
      <c r="C35" s="9"/>
      <c r="D35" s="11"/>
      <c r="E35" s="11"/>
      <c r="F35" s="11"/>
      <c r="G35" s="11"/>
      <c r="H35" s="11"/>
      <c r="I35" s="11" t="s">
        <v>23</v>
      </c>
      <c r="J35" s="11"/>
      <c r="K35" s="11" t="s">
        <v>119</v>
      </c>
      <c r="L35" s="11"/>
    </row>
    <row r="36" spans="2:12" ht="36" customHeight="1" x14ac:dyDescent="0.3">
      <c r="B36" s="8"/>
      <c r="C36" s="9" t="s">
        <v>16</v>
      </c>
      <c r="D36" s="10"/>
      <c r="E36" s="11" t="s">
        <v>120</v>
      </c>
      <c r="F36" s="11"/>
      <c r="G36" s="11"/>
      <c r="H36" s="11"/>
      <c r="I36" s="11"/>
      <c r="J36" s="11"/>
      <c r="K36" s="11"/>
      <c r="L36" s="11"/>
    </row>
    <row r="37" spans="2:12" ht="36" customHeight="1" x14ac:dyDescent="0.3">
      <c r="B37" s="8"/>
      <c r="C37" s="9"/>
      <c r="D37" s="11"/>
      <c r="E37" s="11"/>
      <c r="F37" s="11"/>
      <c r="G37" s="11"/>
      <c r="H37" s="11"/>
      <c r="I37" s="11"/>
      <c r="J37" s="11"/>
      <c r="K37" s="11"/>
      <c r="L37" s="11"/>
    </row>
    <row r="38" spans="2:12" ht="36" customHeight="1" x14ac:dyDescent="0.3">
      <c r="B38" s="8"/>
      <c r="C38" s="9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36" customHeight="1" x14ac:dyDescent="0.3">
      <c r="B39" s="8" t="s">
        <v>4</v>
      </c>
      <c r="C39" s="9" t="s">
        <v>17</v>
      </c>
      <c r="D39" s="10"/>
      <c r="E39" s="17" t="s">
        <v>376</v>
      </c>
      <c r="F39" s="11"/>
      <c r="G39" s="11"/>
      <c r="H39" s="11"/>
      <c r="I39" s="11"/>
      <c r="J39" s="11"/>
      <c r="K39" s="11"/>
      <c r="L39" s="11"/>
    </row>
    <row r="40" spans="2:12" ht="36" customHeight="1" x14ac:dyDescent="0.3">
      <c r="B40" s="8"/>
      <c r="C40" s="9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36" customHeight="1" x14ac:dyDescent="0.3">
      <c r="B41" s="8"/>
      <c r="C41" s="9" t="s">
        <v>18</v>
      </c>
      <c r="D41" s="10"/>
      <c r="E41" s="11" t="s">
        <v>121</v>
      </c>
      <c r="F41" s="11"/>
      <c r="G41" s="11" t="s">
        <v>377</v>
      </c>
      <c r="H41" s="11"/>
      <c r="I41" s="11"/>
      <c r="J41" s="11"/>
      <c r="K41" s="11"/>
      <c r="L41" s="11"/>
    </row>
    <row r="42" spans="2:12" ht="36" customHeight="1" x14ac:dyDescent="0.3">
      <c r="B42" s="8"/>
      <c r="C42" s="9"/>
      <c r="D42" s="11"/>
      <c r="E42" s="11" t="s">
        <v>122</v>
      </c>
      <c r="F42" s="11"/>
      <c r="G42" s="11"/>
      <c r="H42" s="11"/>
      <c r="I42" s="11"/>
      <c r="J42" s="11"/>
      <c r="K42" s="11"/>
      <c r="L42" s="11"/>
    </row>
    <row r="43" spans="2:12" ht="36" customHeight="1" x14ac:dyDescent="0.3">
      <c r="B43" s="8"/>
      <c r="C43" s="12"/>
      <c r="D43" s="10"/>
      <c r="E43" s="11"/>
      <c r="F43" s="11"/>
      <c r="G43" s="11"/>
      <c r="H43" s="11"/>
      <c r="I43" s="11"/>
      <c r="J43" s="11"/>
      <c r="K43" s="11"/>
      <c r="L43" s="11"/>
    </row>
    <row r="44" spans="2:12" ht="36" customHeight="1" x14ac:dyDescent="0.3">
      <c r="B44" s="8"/>
      <c r="C44" s="9" t="s">
        <v>19</v>
      </c>
      <c r="D44" s="10"/>
      <c r="E44" s="11" t="s">
        <v>24</v>
      </c>
      <c r="F44" s="11"/>
      <c r="G44" s="11"/>
      <c r="H44" s="11"/>
      <c r="I44" s="11"/>
      <c r="J44" s="11"/>
      <c r="K44" s="11"/>
      <c r="L44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K34"/>
  <sheetViews>
    <sheetView topLeftCell="A9" workbookViewId="0">
      <selection activeCell="A2" sqref="A2"/>
    </sheetView>
  </sheetViews>
  <sheetFormatPr defaultColWidth="11.44140625" defaultRowHeight="20.25" customHeight="1" x14ac:dyDescent="0.3"/>
  <cols>
    <col min="1" max="1" width="11.44140625" style="22"/>
    <col min="2" max="2" width="6.77734375" style="22" bestFit="1" customWidth="1"/>
    <col min="3" max="3" width="14.21875" style="22" bestFit="1" customWidth="1"/>
    <col min="4" max="4" width="4" style="22" bestFit="1" customWidth="1"/>
    <col min="5" max="5" width="3" style="22" bestFit="1" customWidth="1"/>
    <col min="6" max="6" width="12.21875" style="22" bestFit="1" customWidth="1"/>
    <col min="7" max="7" width="5.21875" style="22" bestFit="1" customWidth="1"/>
    <col min="8" max="9" width="7.77734375" style="22" bestFit="1" customWidth="1"/>
    <col min="10" max="10" width="6" style="22" bestFit="1" customWidth="1"/>
    <col min="11" max="16384" width="11.44140625" style="22"/>
  </cols>
  <sheetData>
    <row r="2" spans="1:11" ht="20.25" customHeight="1" thickBot="1" x14ac:dyDescent="0.35">
      <c r="A2" s="21"/>
      <c r="E2" s="23"/>
      <c r="F2" s="24"/>
    </row>
    <row r="3" spans="1:11" ht="20.25" customHeight="1" x14ac:dyDescent="0.3">
      <c r="B3" s="168" t="s">
        <v>69</v>
      </c>
      <c r="C3" s="170" t="s">
        <v>70</v>
      </c>
      <c r="D3" s="170" t="s">
        <v>71</v>
      </c>
      <c r="E3" s="170"/>
      <c r="F3" s="172" t="s">
        <v>72</v>
      </c>
      <c r="G3" s="25" t="s">
        <v>106</v>
      </c>
      <c r="H3" s="26" t="s">
        <v>107</v>
      </c>
      <c r="I3" s="166" t="s">
        <v>108</v>
      </c>
      <c r="J3" s="167"/>
      <c r="K3" s="27" t="s">
        <v>110</v>
      </c>
    </row>
    <row r="4" spans="1:11" ht="20.25" customHeight="1" thickBot="1" x14ac:dyDescent="0.35">
      <c r="B4" s="169"/>
      <c r="C4" s="171"/>
      <c r="D4" s="171"/>
      <c r="E4" s="171"/>
      <c r="F4" s="173"/>
      <c r="G4" s="28" t="s">
        <v>105</v>
      </c>
      <c r="H4" s="29" t="s">
        <v>112</v>
      </c>
      <c r="I4" s="30" t="s">
        <v>104</v>
      </c>
      <c r="J4" s="31" t="s">
        <v>109</v>
      </c>
      <c r="K4" s="32" t="s">
        <v>111</v>
      </c>
    </row>
    <row r="5" spans="1:11" ht="20.25" customHeight="1" thickBot="1" x14ac:dyDescent="0.35">
      <c r="G5" s="33"/>
      <c r="H5" s="21"/>
      <c r="I5" s="33"/>
    </row>
    <row r="6" spans="1:11" ht="20.25" customHeight="1" x14ac:dyDescent="0.3">
      <c r="B6" s="34">
        <v>293</v>
      </c>
      <c r="C6" s="35" t="s">
        <v>73</v>
      </c>
      <c r="D6" s="35" t="s">
        <v>74</v>
      </c>
      <c r="E6" s="35" t="s">
        <v>75</v>
      </c>
      <c r="F6" s="36" t="s">
        <v>76</v>
      </c>
      <c r="G6" s="37">
        <v>24</v>
      </c>
      <c r="H6" s="38">
        <v>1</v>
      </c>
      <c r="I6" s="34">
        <f>(G6*49)</f>
        <v>1176</v>
      </c>
      <c r="J6" s="59">
        <f>(I6/2)</f>
        <v>588</v>
      </c>
      <c r="K6" s="39">
        <f>(G6/5)*100</f>
        <v>480</v>
      </c>
    </row>
    <row r="7" spans="1:11" ht="20.25" customHeight="1" x14ac:dyDescent="0.3">
      <c r="B7" s="40">
        <v>295</v>
      </c>
      <c r="C7" s="41" t="s">
        <v>73</v>
      </c>
      <c r="D7" s="41" t="s">
        <v>74</v>
      </c>
      <c r="E7" s="41" t="s">
        <v>77</v>
      </c>
      <c r="F7" s="42" t="s">
        <v>76</v>
      </c>
      <c r="G7" s="43">
        <v>29</v>
      </c>
      <c r="H7" s="44">
        <f>(H6+1)</f>
        <v>2</v>
      </c>
      <c r="I7" s="40">
        <f t="shared" ref="I7:I34" si="0">(G7*49)</f>
        <v>1421</v>
      </c>
      <c r="J7" s="60">
        <f t="shared" ref="J7:J34" si="1">(I7/2)</f>
        <v>710.5</v>
      </c>
      <c r="K7" s="45">
        <f t="shared" ref="K7:K34" si="2">(G7/5)*100</f>
        <v>580</v>
      </c>
    </row>
    <row r="8" spans="1:11" ht="20.25" customHeight="1" x14ac:dyDescent="0.3">
      <c r="B8" s="46">
        <v>296</v>
      </c>
      <c r="C8" s="47" t="s">
        <v>73</v>
      </c>
      <c r="D8" s="47" t="s">
        <v>74</v>
      </c>
      <c r="E8" s="47" t="s">
        <v>75</v>
      </c>
      <c r="F8" s="48" t="s">
        <v>78</v>
      </c>
      <c r="G8" s="49">
        <v>20</v>
      </c>
      <c r="H8" s="44">
        <f t="shared" ref="H8:H34" si="3">(H7+1)</f>
        <v>3</v>
      </c>
      <c r="I8" s="40">
        <f t="shared" si="0"/>
        <v>980</v>
      </c>
      <c r="J8" s="60">
        <f t="shared" si="1"/>
        <v>490</v>
      </c>
      <c r="K8" s="45">
        <f t="shared" si="2"/>
        <v>400</v>
      </c>
    </row>
    <row r="9" spans="1:11" ht="20.25" customHeight="1" x14ac:dyDescent="0.3">
      <c r="B9" s="46">
        <v>300</v>
      </c>
      <c r="C9" s="47" t="s">
        <v>73</v>
      </c>
      <c r="D9" s="47" t="s">
        <v>74</v>
      </c>
      <c r="E9" s="47" t="s">
        <v>75</v>
      </c>
      <c r="F9" s="48" t="s">
        <v>78</v>
      </c>
      <c r="G9" s="49">
        <v>22</v>
      </c>
      <c r="H9" s="44">
        <f t="shared" si="3"/>
        <v>4</v>
      </c>
      <c r="I9" s="40">
        <f t="shared" si="0"/>
        <v>1078</v>
      </c>
      <c r="J9" s="60">
        <f t="shared" si="1"/>
        <v>539</v>
      </c>
      <c r="K9" s="45">
        <f t="shared" si="2"/>
        <v>440.00000000000006</v>
      </c>
    </row>
    <row r="10" spans="1:11" ht="20.25" customHeight="1" x14ac:dyDescent="0.3">
      <c r="B10" s="40">
        <v>301</v>
      </c>
      <c r="C10" s="41" t="s">
        <v>73</v>
      </c>
      <c r="D10" s="41" t="s">
        <v>74</v>
      </c>
      <c r="E10" s="41" t="s">
        <v>75</v>
      </c>
      <c r="F10" s="42" t="s">
        <v>76</v>
      </c>
      <c r="G10" s="43">
        <v>26</v>
      </c>
      <c r="H10" s="44">
        <f t="shared" si="3"/>
        <v>5</v>
      </c>
      <c r="I10" s="40">
        <f t="shared" si="0"/>
        <v>1274</v>
      </c>
      <c r="J10" s="60">
        <f t="shared" si="1"/>
        <v>637</v>
      </c>
      <c r="K10" s="45">
        <f t="shared" si="2"/>
        <v>520</v>
      </c>
    </row>
    <row r="11" spans="1:11" ht="20.25" customHeight="1" x14ac:dyDescent="0.3">
      <c r="B11" s="46">
        <v>303</v>
      </c>
      <c r="C11" s="47" t="s">
        <v>73</v>
      </c>
      <c r="D11" s="47" t="s">
        <v>74</v>
      </c>
      <c r="E11" s="47" t="s">
        <v>75</v>
      </c>
      <c r="F11" s="48" t="s">
        <v>78</v>
      </c>
      <c r="G11" s="49">
        <v>25</v>
      </c>
      <c r="H11" s="44">
        <f t="shared" si="3"/>
        <v>6</v>
      </c>
      <c r="I11" s="40">
        <f t="shared" si="0"/>
        <v>1225</v>
      </c>
      <c r="J11" s="60">
        <f t="shared" si="1"/>
        <v>612.5</v>
      </c>
      <c r="K11" s="45">
        <f t="shared" si="2"/>
        <v>500</v>
      </c>
    </row>
    <row r="12" spans="1:11" ht="20.25" customHeight="1" x14ac:dyDescent="0.3">
      <c r="B12" s="46">
        <v>304</v>
      </c>
      <c r="C12" s="47" t="s">
        <v>73</v>
      </c>
      <c r="D12" s="47" t="s">
        <v>74</v>
      </c>
      <c r="E12" s="47" t="s">
        <v>75</v>
      </c>
      <c r="F12" s="48" t="s">
        <v>78</v>
      </c>
      <c r="G12" s="49">
        <v>21</v>
      </c>
      <c r="H12" s="44">
        <f t="shared" si="3"/>
        <v>7</v>
      </c>
      <c r="I12" s="40">
        <f t="shared" si="0"/>
        <v>1029</v>
      </c>
      <c r="J12" s="60">
        <f t="shared" si="1"/>
        <v>514.5</v>
      </c>
      <c r="K12" s="45">
        <f t="shared" si="2"/>
        <v>420</v>
      </c>
    </row>
    <row r="13" spans="1:11" ht="20.25" customHeight="1" x14ac:dyDescent="0.3">
      <c r="B13" s="50">
        <v>307</v>
      </c>
      <c r="C13" s="51" t="s">
        <v>73</v>
      </c>
      <c r="D13" s="51" t="s">
        <v>74</v>
      </c>
      <c r="E13" s="51" t="s">
        <v>77</v>
      </c>
      <c r="F13" s="52" t="s">
        <v>78</v>
      </c>
      <c r="G13" s="53">
        <v>24</v>
      </c>
      <c r="H13" s="44">
        <f t="shared" si="3"/>
        <v>8</v>
      </c>
      <c r="I13" s="40">
        <f t="shared" si="0"/>
        <v>1176</v>
      </c>
      <c r="J13" s="60">
        <f t="shared" si="1"/>
        <v>588</v>
      </c>
      <c r="K13" s="45">
        <f t="shared" si="2"/>
        <v>480</v>
      </c>
    </row>
    <row r="14" spans="1:11" ht="20.25" customHeight="1" x14ac:dyDescent="0.3">
      <c r="A14" s="22" t="s">
        <v>113</v>
      </c>
      <c r="B14" s="62">
        <v>308</v>
      </c>
      <c r="C14" s="63" t="s">
        <v>73</v>
      </c>
      <c r="D14" s="63" t="s">
        <v>74</v>
      </c>
      <c r="E14" s="63" t="s">
        <v>77</v>
      </c>
      <c r="F14" s="64" t="s">
        <v>78</v>
      </c>
      <c r="G14" s="65">
        <v>28</v>
      </c>
      <c r="H14" s="66" t="s">
        <v>114</v>
      </c>
      <c r="I14" s="40" t="s">
        <v>114</v>
      </c>
      <c r="J14" s="42" t="s">
        <v>114</v>
      </c>
      <c r="K14" s="45" t="s">
        <v>114</v>
      </c>
    </row>
    <row r="15" spans="1:11" ht="20.25" customHeight="1" x14ac:dyDescent="0.3">
      <c r="B15" s="46">
        <v>310</v>
      </c>
      <c r="C15" s="47" t="s">
        <v>73</v>
      </c>
      <c r="D15" s="47" t="s">
        <v>74</v>
      </c>
      <c r="E15" s="47" t="s">
        <v>75</v>
      </c>
      <c r="F15" s="48" t="s">
        <v>78</v>
      </c>
      <c r="G15" s="49">
        <v>20</v>
      </c>
      <c r="H15" s="44">
        <f>(H13+1)</f>
        <v>9</v>
      </c>
      <c r="I15" s="40">
        <f t="shared" si="0"/>
        <v>980</v>
      </c>
      <c r="J15" s="60">
        <f t="shared" si="1"/>
        <v>490</v>
      </c>
      <c r="K15" s="45">
        <f t="shared" si="2"/>
        <v>400</v>
      </c>
    </row>
    <row r="16" spans="1:11" ht="20.25" customHeight="1" x14ac:dyDescent="0.3">
      <c r="B16" s="50">
        <v>314</v>
      </c>
      <c r="C16" s="51" t="s">
        <v>73</v>
      </c>
      <c r="D16" s="51" t="s">
        <v>74</v>
      </c>
      <c r="E16" s="51" t="s">
        <v>77</v>
      </c>
      <c r="F16" s="52" t="s">
        <v>78</v>
      </c>
      <c r="G16" s="53">
        <v>25</v>
      </c>
      <c r="H16" s="44">
        <f t="shared" si="3"/>
        <v>10</v>
      </c>
      <c r="I16" s="40">
        <f t="shared" si="0"/>
        <v>1225</v>
      </c>
      <c r="J16" s="60">
        <f t="shared" si="1"/>
        <v>612.5</v>
      </c>
      <c r="K16" s="45">
        <f t="shared" si="2"/>
        <v>500</v>
      </c>
    </row>
    <row r="17" spans="2:11" ht="20.25" customHeight="1" x14ac:dyDescent="0.3">
      <c r="B17" s="40">
        <v>315</v>
      </c>
      <c r="C17" s="41" t="s">
        <v>73</v>
      </c>
      <c r="D17" s="41" t="s">
        <v>74</v>
      </c>
      <c r="E17" s="41" t="s">
        <v>77</v>
      </c>
      <c r="F17" s="42" t="s">
        <v>76</v>
      </c>
      <c r="G17" s="53">
        <v>21</v>
      </c>
      <c r="H17" s="44">
        <f t="shared" si="3"/>
        <v>11</v>
      </c>
      <c r="I17" s="40">
        <f t="shared" si="0"/>
        <v>1029</v>
      </c>
      <c r="J17" s="60">
        <f t="shared" si="1"/>
        <v>514.5</v>
      </c>
      <c r="K17" s="45">
        <f t="shared" si="2"/>
        <v>420</v>
      </c>
    </row>
    <row r="18" spans="2:11" ht="20.25" customHeight="1" x14ac:dyDescent="0.3">
      <c r="B18" s="46">
        <v>316</v>
      </c>
      <c r="C18" s="47" t="s">
        <v>73</v>
      </c>
      <c r="D18" s="47" t="s">
        <v>74</v>
      </c>
      <c r="E18" s="47" t="s">
        <v>75</v>
      </c>
      <c r="F18" s="48" t="s">
        <v>78</v>
      </c>
      <c r="G18" s="49">
        <v>30</v>
      </c>
      <c r="H18" s="44">
        <f t="shared" si="3"/>
        <v>12</v>
      </c>
      <c r="I18" s="40">
        <f t="shared" si="0"/>
        <v>1470</v>
      </c>
      <c r="J18" s="60">
        <f t="shared" si="1"/>
        <v>735</v>
      </c>
      <c r="K18" s="45">
        <f t="shared" si="2"/>
        <v>600</v>
      </c>
    </row>
    <row r="19" spans="2:11" ht="20.25" customHeight="1" x14ac:dyDescent="0.3">
      <c r="B19" s="46">
        <v>317</v>
      </c>
      <c r="C19" s="47" t="s">
        <v>73</v>
      </c>
      <c r="D19" s="47" t="s">
        <v>74</v>
      </c>
      <c r="E19" s="47" t="s">
        <v>75</v>
      </c>
      <c r="F19" s="48" t="s">
        <v>78</v>
      </c>
      <c r="G19" s="49">
        <v>20</v>
      </c>
      <c r="H19" s="44">
        <f t="shared" si="3"/>
        <v>13</v>
      </c>
      <c r="I19" s="40">
        <f t="shared" si="0"/>
        <v>980</v>
      </c>
      <c r="J19" s="60">
        <f t="shared" si="1"/>
        <v>490</v>
      </c>
      <c r="K19" s="45">
        <f t="shared" si="2"/>
        <v>400</v>
      </c>
    </row>
    <row r="20" spans="2:11" ht="20.25" customHeight="1" x14ac:dyDescent="0.3">
      <c r="B20" s="46">
        <v>318</v>
      </c>
      <c r="C20" s="47" t="s">
        <v>73</v>
      </c>
      <c r="D20" s="47" t="s">
        <v>74</v>
      </c>
      <c r="E20" s="47" t="s">
        <v>75</v>
      </c>
      <c r="F20" s="48" t="s">
        <v>78</v>
      </c>
      <c r="G20" s="49">
        <v>22</v>
      </c>
      <c r="H20" s="44">
        <f t="shared" si="3"/>
        <v>14</v>
      </c>
      <c r="I20" s="40">
        <f t="shared" si="0"/>
        <v>1078</v>
      </c>
      <c r="J20" s="60">
        <f t="shared" si="1"/>
        <v>539</v>
      </c>
      <c r="K20" s="45">
        <f t="shared" si="2"/>
        <v>440.00000000000006</v>
      </c>
    </row>
    <row r="21" spans="2:11" ht="20.25" customHeight="1" x14ac:dyDescent="0.3">
      <c r="B21" s="46">
        <v>319</v>
      </c>
      <c r="C21" s="47" t="s">
        <v>73</v>
      </c>
      <c r="D21" s="47" t="s">
        <v>74</v>
      </c>
      <c r="E21" s="47" t="s">
        <v>75</v>
      </c>
      <c r="F21" s="48" t="s">
        <v>78</v>
      </c>
      <c r="G21" s="49">
        <v>28</v>
      </c>
      <c r="H21" s="44">
        <f t="shared" si="3"/>
        <v>15</v>
      </c>
      <c r="I21" s="40">
        <f t="shared" si="0"/>
        <v>1372</v>
      </c>
      <c r="J21" s="60">
        <f t="shared" si="1"/>
        <v>686</v>
      </c>
      <c r="K21" s="45">
        <f t="shared" si="2"/>
        <v>560</v>
      </c>
    </row>
    <row r="22" spans="2:11" ht="20.25" customHeight="1" x14ac:dyDescent="0.3">
      <c r="B22" s="46">
        <v>321</v>
      </c>
      <c r="C22" s="47" t="s">
        <v>73</v>
      </c>
      <c r="D22" s="47" t="s">
        <v>74</v>
      </c>
      <c r="E22" s="47" t="s">
        <v>75</v>
      </c>
      <c r="F22" s="48" t="s">
        <v>78</v>
      </c>
      <c r="G22" s="49">
        <v>30</v>
      </c>
      <c r="H22" s="44">
        <f t="shared" si="3"/>
        <v>16</v>
      </c>
      <c r="I22" s="40">
        <f t="shared" si="0"/>
        <v>1470</v>
      </c>
      <c r="J22" s="60">
        <f t="shared" si="1"/>
        <v>735</v>
      </c>
      <c r="K22" s="45">
        <f t="shared" si="2"/>
        <v>600</v>
      </c>
    </row>
    <row r="23" spans="2:11" ht="20.25" customHeight="1" x14ac:dyDescent="0.3">
      <c r="B23" s="40">
        <v>322</v>
      </c>
      <c r="C23" s="41" t="s">
        <v>73</v>
      </c>
      <c r="D23" s="41" t="s">
        <v>74</v>
      </c>
      <c r="E23" s="41" t="s">
        <v>75</v>
      </c>
      <c r="F23" s="52" t="s">
        <v>76</v>
      </c>
      <c r="G23" s="53">
        <v>23</v>
      </c>
      <c r="H23" s="44">
        <f t="shared" si="3"/>
        <v>17</v>
      </c>
      <c r="I23" s="40">
        <f t="shared" si="0"/>
        <v>1127</v>
      </c>
      <c r="J23" s="60">
        <f t="shared" si="1"/>
        <v>563.5</v>
      </c>
      <c r="K23" s="45">
        <f t="shared" si="2"/>
        <v>459.99999999999994</v>
      </c>
    </row>
    <row r="24" spans="2:11" ht="20.25" customHeight="1" x14ac:dyDescent="0.3">
      <c r="B24" s="46">
        <v>323</v>
      </c>
      <c r="C24" s="47" t="s">
        <v>73</v>
      </c>
      <c r="D24" s="47" t="s">
        <v>74</v>
      </c>
      <c r="E24" s="47" t="s">
        <v>75</v>
      </c>
      <c r="F24" s="48" t="s">
        <v>78</v>
      </c>
      <c r="G24" s="49">
        <v>30</v>
      </c>
      <c r="H24" s="44">
        <f t="shared" si="3"/>
        <v>18</v>
      </c>
      <c r="I24" s="40">
        <f t="shared" si="0"/>
        <v>1470</v>
      </c>
      <c r="J24" s="60">
        <f t="shared" si="1"/>
        <v>735</v>
      </c>
      <c r="K24" s="45">
        <f t="shared" si="2"/>
        <v>600</v>
      </c>
    </row>
    <row r="25" spans="2:11" ht="20.25" customHeight="1" x14ac:dyDescent="0.3">
      <c r="B25" s="46">
        <v>324</v>
      </c>
      <c r="C25" s="47" t="s">
        <v>73</v>
      </c>
      <c r="D25" s="47" t="s">
        <v>74</v>
      </c>
      <c r="E25" s="47" t="s">
        <v>75</v>
      </c>
      <c r="F25" s="48" t="s">
        <v>78</v>
      </c>
      <c r="G25" s="49">
        <v>20</v>
      </c>
      <c r="H25" s="44">
        <f t="shared" si="3"/>
        <v>19</v>
      </c>
      <c r="I25" s="40">
        <f t="shared" si="0"/>
        <v>980</v>
      </c>
      <c r="J25" s="60">
        <f t="shared" si="1"/>
        <v>490</v>
      </c>
      <c r="K25" s="45">
        <f t="shared" si="2"/>
        <v>400</v>
      </c>
    </row>
    <row r="26" spans="2:11" ht="20.25" customHeight="1" x14ac:dyDescent="0.3">
      <c r="B26" s="40">
        <v>325</v>
      </c>
      <c r="C26" s="41" t="s">
        <v>73</v>
      </c>
      <c r="D26" s="41" t="s">
        <v>74</v>
      </c>
      <c r="E26" s="41" t="s">
        <v>75</v>
      </c>
      <c r="F26" s="42" t="s">
        <v>76</v>
      </c>
      <c r="G26" s="53">
        <v>27</v>
      </c>
      <c r="H26" s="44">
        <f t="shared" si="3"/>
        <v>20</v>
      </c>
      <c r="I26" s="40">
        <f t="shared" si="0"/>
        <v>1323</v>
      </c>
      <c r="J26" s="60">
        <f t="shared" si="1"/>
        <v>661.5</v>
      </c>
      <c r="K26" s="45">
        <f t="shared" si="2"/>
        <v>540</v>
      </c>
    </row>
    <row r="27" spans="2:11" ht="20.25" customHeight="1" x14ac:dyDescent="0.3">
      <c r="B27" s="40">
        <v>326</v>
      </c>
      <c r="C27" s="41" t="s">
        <v>73</v>
      </c>
      <c r="D27" s="41" t="s">
        <v>74</v>
      </c>
      <c r="E27" s="41" t="s">
        <v>77</v>
      </c>
      <c r="F27" s="42" t="s">
        <v>78</v>
      </c>
      <c r="G27" s="53">
        <v>26</v>
      </c>
      <c r="H27" s="44">
        <f t="shared" si="3"/>
        <v>21</v>
      </c>
      <c r="I27" s="40">
        <f t="shared" si="0"/>
        <v>1274</v>
      </c>
      <c r="J27" s="60">
        <f t="shared" si="1"/>
        <v>637</v>
      </c>
      <c r="K27" s="45">
        <f t="shared" si="2"/>
        <v>520</v>
      </c>
    </row>
    <row r="28" spans="2:11" ht="20.25" customHeight="1" x14ac:dyDescent="0.3">
      <c r="B28" s="46">
        <v>327</v>
      </c>
      <c r="C28" s="47" t="s">
        <v>73</v>
      </c>
      <c r="D28" s="47" t="s">
        <v>74</v>
      </c>
      <c r="E28" s="47" t="s">
        <v>75</v>
      </c>
      <c r="F28" s="48" t="s">
        <v>78</v>
      </c>
      <c r="G28" s="49">
        <v>30</v>
      </c>
      <c r="H28" s="44">
        <f t="shared" si="3"/>
        <v>22</v>
      </c>
      <c r="I28" s="40">
        <f t="shared" si="0"/>
        <v>1470</v>
      </c>
      <c r="J28" s="60">
        <f t="shared" si="1"/>
        <v>735</v>
      </c>
      <c r="K28" s="45">
        <f t="shared" si="2"/>
        <v>600</v>
      </c>
    </row>
    <row r="29" spans="2:11" ht="20.25" customHeight="1" x14ac:dyDescent="0.3">
      <c r="B29" s="46">
        <v>328</v>
      </c>
      <c r="C29" s="47" t="s">
        <v>73</v>
      </c>
      <c r="D29" s="47" t="s">
        <v>74</v>
      </c>
      <c r="E29" s="47" t="s">
        <v>75</v>
      </c>
      <c r="F29" s="48" t="s">
        <v>78</v>
      </c>
      <c r="G29" s="49">
        <v>28</v>
      </c>
      <c r="H29" s="44">
        <f t="shared" si="3"/>
        <v>23</v>
      </c>
      <c r="I29" s="40">
        <f t="shared" si="0"/>
        <v>1372</v>
      </c>
      <c r="J29" s="60">
        <f t="shared" si="1"/>
        <v>686</v>
      </c>
      <c r="K29" s="45">
        <f t="shared" si="2"/>
        <v>560</v>
      </c>
    </row>
    <row r="30" spans="2:11" ht="20.25" customHeight="1" x14ac:dyDescent="0.3">
      <c r="B30" s="50">
        <v>331</v>
      </c>
      <c r="C30" s="51" t="s">
        <v>73</v>
      </c>
      <c r="D30" s="51" t="s">
        <v>74</v>
      </c>
      <c r="E30" s="51" t="s">
        <v>77</v>
      </c>
      <c r="F30" s="52" t="s">
        <v>78</v>
      </c>
      <c r="G30" s="53">
        <v>23</v>
      </c>
      <c r="H30" s="44">
        <f t="shared" si="3"/>
        <v>24</v>
      </c>
      <c r="I30" s="40">
        <f t="shared" si="0"/>
        <v>1127</v>
      </c>
      <c r="J30" s="60">
        <f t="shared" si="1"/>
        <v>563.5</v>
      </c>
      <c r="K30" s="45">
        <f t="shared" si="2"/>
        <v>459.99999999999994</v>
      </c>
    </row>
    <row r="31" spans="2:11" ht="20.25" customHeight="1" x14ac:dyDescent="0.3">
      <c r="B31" s="40">
        <v>332</v>
      </c>
      <c r="C31" s="41" t="s">
        <v>73</v>
      </c>
      <c r="D31" s="41" t="s">
        <v>74</v>
      </c>
      <c r="E31" s="41" t="s">
        <v>75</v>
      </c>
      <c r="F31" s="42" t="s">
        <v>76</v>
      </c>
      <c r="G31" s="53">
        <v>30</v>
      </c>
      <c r="H31" s="44">
        <f t="shared" si="3"/>
        <v>25</v>
      </c>
      <c r="I31" s="40">
        <f t="shared" si="0"/>
        <v>1470</v>
      </c>
      <c r="J31" s="60">
        <f t="shared" si="1"/>
        <v>735</v>
      </c>
      <c r="K31" s="45">
        <f t="shared" si="2"/>
        <v>600</v>
      </c>
    </row>
    <row r="32" spans="2:11" ht="20.25" customHeight="1" x14ac:dyDescent="0.3">
      <c r="B32" s="40">
        <v>333</v>
      </c>
      <c r="C32" s="41" t="s">
        <v>73</v>
      </c>
      <c r="D32" s="41" t="s">
        <v>74</v>
      </c>
      <c r="E32" s="41" t="s">
        <v>77</v>
      </c>
      <c r="F32" s="42" t="s">
        <v>76</v>
      </c>
      <c r="G32" s="53">
        <v>24</v>
      </c>
      <c r="H32" s="44">
        <f t="shared" si="3"/>
        <v>26</v>
      </c>
      <c r="I32" s="40">
        <f t="shared" si="0"/>
        <v>1176</v>
      </c>
      <c r="J32" s="60">
        <f t="shared" si="1"/>
        <v>588</v>
      </c>
      <c r="K32" s="45">
        <f t="shared" si="2"/>
        <v>480</v>
      </c>
    </row>
    <row r="33" spans="2:11" ht="20.25" customHeight="1" x14ac:dyDescent="0.3">
      <c r="B33" s="40">
        <v>334</v>
      </c>
      <c r="C33" s="41" t="s">
        <v>73</v>
      </c>
      <c r="D33" s="41" t="s">
        <v>74</v>
      </c>
      <c r="E33" s="41" t="s">
        <v>77</v>
      </c>
      <c r="F33" s="42" t="s">
        <v>78</v>
      </c>
      <c r="G33" s="53">
        <v>25</v>
      </c>
      <c r="H33" s="44">
        <f t="shared" si="3"/>
        <v>27</v>
      </c>
      <c r="I33" s="40">
        <f t="shared" si="0"/>
        <v>1225</v>
      </c>
      <c r="J33" s="60">
        <f t="shared" si="1"/>
        <v>612.5</v>
      </c>
      <c r="K33" s="45">
        <f t="shared" si="2"/>
        <v>500</v>
      </c>
    </row>
    <row r="34" spans="2:11" ht="20.25" customHeight="1" thickBot="1" x14ac:dyDescent="0.35">
      <c r="B34" s="54">
        <v>335</v>
      </c>
      <c r="C34" s="55" t="s">
        <v>73</v>
      </c>
      <c r="D34" s="55" t="s">
        <v>74</v>
      </c>
      <c r="E34" s="55" t="s">
        <v>75</v>
      </c>
      <c r="F34" s="56" t="s">
        <v>78</v>
      </c>
      <c r="G34" s="57">
        <v>31</v>
      </c>
      <c r="H34" s="58">
        <f t="shared" si="3"/>
        <v>28</v>
      </c>
      <c r="I34" s="30">
        <f t="shared" si="0"/>
        <v>1519</v>
      </c>
      <c r="J34" s="61">
        <f t="shared" si="1"/>
        <v>759.5</v>
      </c>
      <c r="K34" s="32">
        <f t="shared" si="2"/>
        <v>620</v>
      </c>
    </row>
  </sheetData>
  <mergeCells count="6">
    <mergeCell ref="I3:J3"/>
    <mergeCell ref="B3:B4"/>
    <mergeCell ref="C3:C4"/>
    <mergeCell ref="D3:D4"/>
    <mergeCell ref="E3:E4"/>
    <mergeCell ref="F3:F4"/>
  </mergeCells>
  <phoneticPr fontId="9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88"/>
  <sheetViews>
    <sheetView workbookViewId="0">
      <selection activeCell="B3" sqref="B3"/>
    </sheetView>
  </sheetViews>
  <sheetFormatPr defaultColWidth="8.77734375" defaultRowHeight="14.4" x14ac:dyDescent="0.3"/>
  <cols>
    <col min="1" max="1" width="8.21875" customWidth="1"/>
    <col min="2" max="2" width="109.77734375" bestFit="1" customWidth="1"/>
    <col min="3" max="3" width="51.77734375" bestFit="1" customWidth="1"/>
    <col min="4" max="4" width="10.21875" bestFit="1" customWidth="1"/>
    <col min="5" max="5" width="28.44140625" bestFit="1" customWidth="1"/>
    <col min="11" max="11" width="13.77734375" customWidth="1"/>
  </cols>
  <sheetData>
    <row r="2" spans="1:3" x14ac:dyDescent="0.3">
      <c r="A2" s="14"/>
    </row>
    <row r="3" spans="1:3" x14ac:dyDescent="0.3">
      <c r="A3" s="13"/>
      <c r="B3" s="15" t="s">
        <v>67</v>
      </c>
      <c r="C3" s="67" t="s">
        <v>115</v>
      </c>
    </row>
    <row r="4" spans="1:3" x14ac:dyDescent="0.3">
      <c r="A4" s="13"/>
      <c r="B4" t="s">
        <v>30</v>
      </c>
    </row>
    <row r="5" spans="1:3" x14ac:dyDescent="0.3">
      <c r="A5" s="13"/>
    </row>
    <row r="6" spans="1:3" x14ac:dyDescent="0.3">
      <c r="A6" s="13"/>
      <c r="B6" t="s">
        <v>123</v>
      </c>
    </row>
    <row r="7" spans="1:3" x14ac:dyDescent="0.3">
      <c r="A7" s="13"/>
      <c r="B7" t="s">
        <v>124</v>
      </c>
    </row>
    <row r="8" spans="1:3" x14ac:dyDescent="0.3">
      <c r="A8" s="13"/>
      <c r="B8" t="s">
        <v>127</v>
      </c>
    </row>
    <row r="10" spans="1:3" x14ac:dyDescent="0.3">
      <c r="B10" t="s">
        <v>68</v>
      </c>
    </row>
    <row r="11" spans="1:3" x14ac:dyDescent="0.3">
      <c r="B11" t="s">
        <v>125</v>
      </c>
    </row>
    <row r="12" spans="1:3" x14ac:dyDescent="0.3">
      <c r="B12" t="s">
        <v>126</v>
      </c>
    </row>
    <row r="14" spans="1:3" x14ac:dyDescent="0.3">
      <c r="B14" s="19"/>
    </row>
    <row r="15" spans="1:3" x14ac:dyDescent="0.3">
      <c r="B15" t="s">
        <v>31</v>
      </c>
    </row>
    <row r="16" spans="1:3" x14ac:dyDescent="0.3">
      <c r="B16" t="s">
        <v>32</v>
      </c>
    </row>
    <row r="17" spans="2:2" x14ac:dyDescent="0.3">
      <c r="B17" s="19"/>
    </row>
    <row r="19" spans="2:2" x14ac:dyDescent="0.3">
      <c r="B19" s="20" t="s">
        <v>99</v>
      </c>
    </row>
    <row r="20" spans="2:2" x14ac:dyDescent="0.3">
      <c r="B20" t="s">
        <v>100</v>
      </c>
    </row>
    <row r="21" spans="2:2" x14ac:dyDescent="0.3">
      <c r="B21" s="19" t="s">
        <v>33</v>
      </c>
    </row>
    <row r="22" spans="2:2" x14ac:dyDescent="0.3">
      <c r="B22" s="19"/>
    </row>
    <row r="26" spans="2:2" x14ac:dyDescent="0.3">
      <c r="B26" s="15" t="s">
        <v>36</v>
      </c>
    </row>
    <row r="27" spans="2:2" x14ac:dyDescent="0.3">
      <c r="B27" s="19" t="s">
        <v>101</v>
      </c>
    </row>
    <row r="28" spans="2:2" x14ac:dyDescent="0.3">
      <c r="B28" t="s">
        <v>102</v>
      </c>
    </row>
    <row r="29" spans="2:2" x14ac:dyDescent="0.3">
      <c r="B29" t="s">
        <v>103</v>
      </c>
    </row>
    <row r="31" spans="2:2" x14ac:dyDescent="0.3">
      <c r="B31" s="15" t="s">
        <v>34</v>
      </c>
    </row>
    <row r="33" spans="2:2" x14ac:dyDescent="0.3">
      <c r="B33" t="s">
        <v>35</v>
      </c>
    </row>
    <row r="34" spans="2:2" x14ac:dyDescent="0.3">
      <c r="B34" t="s">
        <v>91</v>
      </c>
    </row>
    <row r="37" spans="2:2" x14ac:dyDescent="0.3">
      <c r="B37" s="15" t="s">
        <v>90</v>
      </c>
    </row>
    <row r="39" spans="2:2" x14ac:dyDescent="0.3">
      <c r="B39" s="15" t="s">
        <v>37</v>
      </c>
    </row>
    <row r="40" spans="2:2" x14ac:dyDescent="0.3">
      <c r="B40" t="s">
        <v>38</v>
      </c>
    </row>
    <row r="41" spans="2:2" x14ac:dyDescent="0.3">
      <c r="B41" t="s">
        <v>39</v>
      </c>
    </row>
    <row r="43" spans="2:2" x14ac:dyDescent="0.3">
      <c r="B43" t="s">
        <v>40</v>
      </c>
    </row>
    <row r="44" spans="2:2" x14ac:dyDescent="0.3">
      <c r="B44" t="s">
        <v>92</v>
      </c>
    </row>
    <row r="45" spans="2:2" x14ac:dyDescent="0.3">
      <c r="B45" t="s">
        <v>93</v>
      </c>
    </row>
    <row r="46" spans="2:2" x14ac:dyDescent="0.3">
      <c r="B46" t="s">
        <v>41</v>
      </c>
    </row>
    <row r="47" spans="2:2" x14ac:dyDescent="0.3">
      <c r="B47" t="s">
        <v>94</v>
      </c>
    </row>
    <row r="48" spans="2:2" x14ac:dyDescent="0.3">
      <c r="B48" t="s">
        <v>95</v>
      </c>
    </row>
    <row r="50" spans="2:2" x14ac:dyDescent="0.3">
      <c r="B50" s="15" t="s">
        <v>42</v>
      </c>
    </row>
    <row r="51" spans="2:2" x14ac:dyDescent="0.3">
      <c r="B51" t="s">
        <v>43</v>
      </c>
    </row>
    <row r="52" spans="2:2" x14ac:dyDescent="0.3">
      <c r="B52" t="s">
        <v>44</v>
      </c>
    </row>
    <row r="53" spans="2:2" x14ac:dyDescent="0.3">
      <c r="B53" t="s">
        <v>45</v>
      </c>
    </row>
    <row r="54" spans="2:2" x14ac:dyDescent="0.3">
      <c r="B54" t="s">
        <v>46</v>
      </c>
    </row>
    <row r="55" spans="2:2" x14ac:dyDescent="0.3">
      <c r="B55" t="s">
        <v>47</v>
      </c>
    </row>
    <row r="56" spans="2:2" x14ac:dyDescent="0.3">
      <c r="B56" t="s">
        <v>48</v>
      </c>
    </row>
    <row r="57" spans="2:2" x14ac:dyDescent="0.3">
      <c r="B57" t="s">
        <v>49</v>
      </c>
    </row>
    <row r="59" spans="2:2" x14ac:dyDescent="0.3">
      <c r="B59" s="15" t="s">
        <v>50</v>
      </c>
    </row>
    <row r="60" spans="2:2" x14ac:dyDescent="0.3">
      <c r="B60" t="s">
        <v>51</v>
      </c>
    </row>
    <row r="61" spans="2:2" x14ac:dyDescent="0.3">
      <c r="B61" t="s">
        <v>52</v>
      </c>
    </row>
    <row r="62" spans="2:2" x14ac:dyDescent="0.3">
      <c r="B62" t="s">
        <v>53</v>
      </c>
    </row>
    <row r="63" spans="2:2" x14ac:dyDescent="0.3">
      <c r="B63" t="s">
        <v>54</v>
      </c>
    </row>
    <row r="64" spans="2:2" x14ac:dyDescent="0.3">
      <c r="B64" t="s">
        <v>55</v>
      </c>
    </row>
    <row r="65" spans="2:2" x14ac:dyDescent="0.3">
      <c r="B65" t="s">
        <v>56</v>
      </c>
    </row>
    <row r="66" spans="2:2" x14ac:dyDescent="0.3">
      <c r="B66" t="s">
        <v>57</v>
      </c>
    </row>
    <row r="70" spans="2:2" x14ac:dyDescent="0.3">
      <c r="B70" s="15" t="s">
        <v>96</v>
      </c>
    </row>
    <row r="71" spans="2:2" x14ac:dyDescent="0.3">
      <c r="B71" t="s">
        <v>58</v>
      </c>
    </row>
    <row r="72" spans="2:2" x14ac:dyDescent="0.3">
      <c r="B72" t="s">
        <v>59</v>
      </c>
    </row>
    <row r="75" spans="2:2" x14ac:dyDescent="0.3">
      <c r="B75" s="15" t="s">
        <v>60</v>
      </c>
    </row>
    <row r="77" spans="2:2" x14ac:dyDescent="0.3">
      <c r="B77" t="s">
        <v>61</v>
      </c>
    </row>
    <row r="78" spans="2:2" x14ac:dyDescent="0.3">
      <c r="B78" t="s">
        <v>62</v>
      </c>
    </row>
    <row r="79" spans="2:2" x14ac:dyDescent="0.3">
      <c r="B79" t="s">
        <v>63</v>
      </c>
    </row>
    <row r="80" spans="2:2" x14ac:dyDescent="0.3">
      <c r="B80" t="s">
        <v>64</v>
      </c>
    </row>
    <row r="81" spans="2:2" x14ac:dyDescent="0.3">
      <c r="B81" t="s">
        <v>65</v>
      </c>
    </row>
    <row r="82" spans="2:2" x14ac:dyDescent="0.3">
      <c r="B82" t="s">
        <v>66</v>
      </c>
    </row>
    <row r="84" spans="2:2" x14ac:dyDescent="0.3">
      <c r="B84" t="s">
        <v>88</v>
      </c>
    </row>
    <row r="86" spans="2:2" x14ac:dyDescent="0.3">
      <c r="B86" t="s">
        <v>89</v>
      </c>
    </row>
    <row r="87" spans="2:2" x14ac:dyDescent="0.3">
      <c r="B87" t="s">
        <v>98</v>
      </c>
    </row>
    <row r="88" spans="2:2" x14ac:dyDescent="0.3">
      <c r="B88" t="s">
        <v>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AK421"/>
  <sheetViews>
    <sheetView topLeftCell="K378" zoomScale="55" zoomScaleNormal="55" workbookViewId="0">
      <selection activeCell="B413" sqref="B413:AK413"/>
    </sheetView>
  </sheetViews>
  <sheetFormatPr defaultColWidth="11.44140625" defaultRowHeight="14.4" x14ac:dyDescent="0.3"/>
  <cols>
    <col min="2" max="2" width="28.21875" bestFit="1" customWidth="1"/>
    <col min="3" max="3" width="5.77734375" style="69" bestFit="1" customWidth="1"/>
    <col min="4" max="5" width="5.77734375" style="69" customWidth="1"/>
    <col min="6" max="6" width="8.5546875" style="70" bestFit="1" customWidth="1"/>
    <col min="7" max="7" width="6.21875" bestFit="1" customWidth="1"/>
    <col min="8" max="9" width="10.21875" bestFit="1" customWidth="1"/>
    <col min="10" max="37" width="13.77734375" bestFit="1" customWidth="1"/>
  </cols>
  <sheetData>
    <row r="2" spans="2:37" x14ac:dyDescent="0.3">
      <c r="B2" s="15" t="s">
        <v>369</v>
      </c>
      <c r="C2" s="69" t="s">
        <v>370</v>
      </c>
    </row>
    <row r="3" spans="2:37" ht="15" thickBot="1" x14ac:dyDescent="0.35"/>
    <row r="4" spans="2:37" x14ac:dyDescent="0.3">
      <c r="B4" s="174" t="s">
        <v>363</v>
      </c>
      <c r="C4" s="74" t="s">
        <v>364</v>
      </c>
      <c r="D4" s="176" t="s">
        <v>371</v>
      </c>
      <c r="E4" s="177"/>
      <c r="F4" s="75" t="s">
        <v>366</v>
      </c>
      <c r="G4" s="180" t="s">
        <v>368</v>
      </c>
      <c r="H4" s="174" t="s">
        <v>362</v>
      </c>
      <c r="I4" s="180"/>
      <c r="J4" s="84">
        <v>293</v>
      </c>
      <c r="K4" s="68">
        <v>295</v>
      </c>
      <c r="L4" s="76">
        <v>296</v>
      </c>
      <c r="M4" s="76">
        <v>300</v>
      </c>
      <c r="N4" s="68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68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68">
        <v>322</v>
      </c>
      <c r="AA4" s="76">
        <v>323</v>
      </c>
      <c r="AB4" s="76">
        <v>324</v>
      </c>
      <c r="AC4" s="68">
        <v>325</v>
      </c>
      <c r="AD4" s="68">
        <v>326</v>
      </c>
      <c r="AE4" s="76">
        <v>327</v>
      </c>
      <c r="AF4" s="76">
        <v>328</v>
      </c>
      <c r="AG4" s="77">
        <v>331</v>
      </c>
      <c r="AH4" s="68">
        <v>332</v>
      </c>
      <c r="AI4" s="68">
        <v>333</v>
      </c>
      <c r="AJ4" s="68">
        <v>334</v>
      </c>
      <c r="AK4" s="78">
        <v>335</v>
      </c>
    </row>
    <row r="5" spans="2:37" ht="15" thickBot="1" x14ac:dyDescent="0.35">
      <c r="B5" s="175"/>
      <c r="C5" s="79" t="s">
        <v>365</v>
      </c>
      <c r="D5" s="178"/>
      <c r="E5" s="179"/>
      <c r="F5" s="80" t="s">
        <v>367</v>
      </c>
      <c r="G5" s="181"/>
      <c r="H5" s="85" t="s">
        <v>332</v>
      </c>
      <c r="I5" s="82" t="s">
        <v>333</v>
      </c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81" t="s">
        <v>360</v>
      </c>
      <c r="AK5" s="82" t="s">
        <v>361</v>
      </c>
    </row>
    <row r="6" spans="2:37" ht="15" thickBot="1" x14ac:dyDescent="0.35"/>
    <row r="7" spans="2:37" x14ac:dyDescent="0.3">
      <c r="B7" s="86" t="s">
        <v>186</v>
      </c>
      <c r="C7" s="87">
        <v>11.1</v>
      </c>
      <c r="D7" s="87">
        <v>10.5</v>
      </c>
      <c r="E7" s="87">
        <v>11.7</v>
      </c>
      <c r="F7" s="88">
        <v>132.10191</v>
      </c>
      <c r="G7" s="89" t="s">
        <v>309</v>
      </c>
      <c r="H7" s="96">
        <v>61724523</v>
      </c>
      <c r="I7" s="97">
        <v>44936831</v>
      </c>
      <c r="J7" s="96">
        <v>4895306420</v>
      </c>
      <c r="K7" s="102">
        <v>6126412332</v>
      </c>
      <c r="L7" s="102">
        <v>5620110685</v>
      </c>
      <c r="M7" s="102">
        <v>6276869493</v>
      </c>
      <c r="N7" s="102">
        <v>6249128882</v>
      </c>
      <c r="O7" s="102">
        <v>5743497723</v>
      </c>
      <c r="P7" s="102">
        <v>6398129073</v>
      </c>
      <c r="Q7" s="102">
        <v>6639968773</v>
      </c>
      <c r="R7" s="102">
        <v>6306125816</v>
      </c>
      <c r="S7" s="102">
        <v>6524780556</v>
      </c>
      <c r="T7" s="102">
        <v>6513388136</v>
      </c>
      <c r="U7" s="102">
        <v>8898825026</v>
      </c>
      <c r="V7" s="102">
        <v>6919544086</v>
      </c>
      <c r="W7" s="102">
        <v>7963669771</v>
      </c>
      <c r="X7" s="102">
        <v>7095576179</v>
      </c>
      <c r="Y7" s="102">
        <v>7957139516</v>
      </c>
      <c r="Z7" s="102">
        <v>8410577511</v>
      </c>
      <c r="AA7" s="102">
        <v>7479385492</v>
      </c>
      <c r="AB7" s="102">
        <v>8247898272</v>
      </c>
      <c r="AC7" s="102">
        <v>9630216624</v>
      </c>
      <c r="AD7" s="102">
        <v>7852760672</v>
      </c>
      <c r="AE7" s="102">
        <v>11330349328</v>
      </c>
      <c r="AF7" s="102">
        <v>8095268145</v>
      </c>
      <c r="AG7" s="102">
        <v>11111598944</v>
      </c>
      <c r="AH7" s="102">
        <v>10205147771</v>
      </c>
      <c r="AI7" s="102">
        <v>10537800417</v>
      </c>
      <c r="AJ7" s="102">
        <v>16407852912</v>
      </c>
      <c r="AK7" s="97">
        <v>10348217196</v>
      </c>
    </row>
    <row r="8" spans="2:37" x14ac:dyDescent="0.3">
      <c r="B8" s="90" t="s">
        <v>186</v>
      </c>
      <c r="C8" s="71">
        <v>11.1</v>
      </c>
      <c r="D8" s="71">
        <v>10.6</v>
      </c>
      <c r="E8" s="71">
        <v>11.6</v>
      </c>
      <c r="F8" s="72">
        <v>130.08734999999999</v>
      </c>
      <c r="G8" s="91" t="s">
        <v>331</v>
      </c>
      <c r="H8" s="98">
        <v>1140508</v>
      </c>
      <c r="I8" s="99">
        <v>1280389</v>
      </c>
      <c r="J8" s="98">
        <v>1602539097</v>
      </c>
      <c r="K8" s="73">
        <v>2019419023</v>
      </c>
      <c r="L8" s="73">
        <v>1864142205</v>
      </c>
      <c r="M8" s="73">
        <v>2077331476</v>
      </c>
      <c r="N8" s="73">
        <v>2082988589</v>
      </c>
      <c r="O8" s="73">
        <v>1977411141</v>
      </c>
      <c r="P8" s="73">
        <v>2162244265</v>
      </c>
      <c r="Q8" s="73">
        <v>2309803439</v>
      </c>
      <c r="R8" s="73">
        <v>2181224064</v>
      </c>
      <c r="S8" s="73">
        <v>2238973915</v>
      </c>
      <c r="T8" s="73">
        <v>2335135642</v>
      </c>
      <c r="U8" s="73">
        <v>3148561662</v>
      </c>
      <c r="V8" s="73">
        <v>2345807958</v>
      </c>
      <c r="W8" s="73">
        <v>2718988234</v>
      </c>
      <c r="X8" s="73">
        <v>2419517915</v>
      </c>
      <c r="Y8" s="73">
        <v>2629270700</v>
      </c>
      <c r="Z8" s="73">
        <v>3034534585</v>
      </c>
      <c r="AA8" s="73">
        <v>2623359269</v>
      </c>
      <c r="AB8" s="73">
        <v>2930310678</v>
      </c>
      <c r="AC8" s="73">
        <v>3734834051</v>
      </c>
      <c r="AD8" s="73">
        <v>2951683017</v>
      </c>
      <c r="AE8" s="73">
        <v>4684651337</v>
      </c>
      <c r="AF8" s="73">
        <v>3157835736</v>
      </c>
      <c r="AG8" s="73">
        <v>4741832932</v>
      </c>
      <c r="AH8" s="73">
        <v>4321055758</v>
      </c>
      <c r="AI8" s="73">
        <v>4510311092</v>
      </c>
      <c r="AJ8" s="73">
        <v>7049030334</v>
      </c>
      <c r="AK8" s="99">
        <v>4296236597</v>
      </c>
    </row>
    <row r="9" spans="2:37" x14ac:dyDescent="0.3">
      <c r="B9" s="90" t="s">
        <v>136</v>
      </c>
      <c r="C9" s="71">
        <v>2.5499999999999998</v>
      </c>
      <c r="D9" s="71">
        <v>2.2999999999999998</v>
      </c>
      <c r="E9" s="71">
        <v>2.8</v>
      </c>
      <c r="F9" s="72">
        <v>154.04987</v>
      </c>
      <c r="G9" s="91" t="s">
        <v>309</v>
      </c>
      <c r="H9" s="98">
        <v>137654</v>
      </c>
      <c r="I9" s="99">
        <v>114558</v>
      </c>
      <c r="J9" s="98">
        <v>12172674</v>
      </c>
      <c r="K9" s="73">
        <v>17377659</v>
      </c>
      <c r="L9" s="73">
        <v>9842453</v>
      </c>
      <c r="M9" s="73">
        <v>6336410</v>
      </c>
      <c r="N9" s="73">
        <v>6963469</v>
      </c>
      <c r="O9" s="73">
        <v>10664791</v>
      </c>
      <c r="P9" s="73">
        <v>11187095</v>
      </c>
      <c r="Q9" s="73">
        <v>13132483</v>
      </c>
      <c r="R9" s="73">
        <v>17489592</v>
      </c>
      <c r="S9" s="73">
        <v>8365519</v>
      </c>
      <c r="T9" s="73">
        <v>8432550</v>
      </c>
      <c r="U9" s="73">
        <v>9515085</v>
      </c>
      <c r="V9" s="73">
        <v>10409241</v>
      </c>
      <c r="W9" s="73">
        <v>9751209</v>
      </c>
      <c r="X9" s="73">
        <v>7100751</v>
      </c>
      <c r="Y9" s="73">
        <v>8662161</v>
      </c>
      <c r="Z9" s="73">
        <v>7594791</v>
      </c>
      <c r="AA9" s="73">
        <v>9718859</v>
      </c>
      <c r="AB9" s="73">
        <v>10425641</v>
      </c>
      <c r="AC9" s="73">
        <v>11252183</v>
      </c>
      <c r="AD9" s="73">
        <v>9065040</v>
      </c>
      <c r="AE9" s="73">
        <v>9843585</v>
      </c>
      <c r="AF9" s="73">
        <v>6458221</v>
      </c>
      <c r="AG9" s="73">
        <v>7213809</v>
      </c>
      <c r="AH9" s="73">
        <v>7590548</v>
      </c>
      <c r="AI9" s="73">
        <v>6912696</v>
      </c>
      <c r="AJ9" s="73">
        <v>21323184</v>
      </c>
      <c r="AK9" s="99">
        <v>5907316</v>
      </c>
    </row>
    <row r="10" spans="2:37" x14ac:dyDescent="0.3">
      <c r="B10" s="90" t="s">
        <v>136</v>
      </c>
      <c r="C10" s="71">
        <v>8.65</v>
      </c>
      <c r="D10" s="71">
        <v>8</v>
      </c>
      <c r="E10" s="71">
        <v>9.3000000000000007</v>
      </c>
      <c r="F10" s="72">
        <v>152.03532000000001</v>
      </c>
      <c r="G10" s="91" t="s">
        <v>331</v>
      </c>
      <c r="H10" s="98">
        <v>291941</v>
      </c>
      <c r="I10" s="99">
        <v>158024</v>
      </c>
      <c r="J10" s="98">
        <v>1403986</v>
      </c>
      <c r="K10" s="73">
        <v>2126594</v>
      </c>
      <c r="L10" s="73">
        <v>1698145</v>
      </c>
      <c r="M10" s="73">
        <v>2054270</v>
      </c>
      <c r="N10" s="73">
        <v>2364846</v>
      </c>
      <c r="O10" s="73">
        <v>2407636</v>
      </c>
      <c r="P10" s="73">
        <v>3048264</v>
      </c>
      <c r="Q10" s="73">
        <v>2902434</v>
      </c>
      <c r="R10" s="73">
        <v>2048403</v>
      </c>
      <c r="S10" s="73">
        <v>3411614</v>
      </c>
      <c r="T10" s="73">
        <v>2401904</v>
      </c>
      <c r="U10" s="73">
        <v>3853736</v>
      </c>
      <c r="V10" s="73">
        <v>3807318</v>
      </c>
      <c r="W10" s="73">
        <v>3767740</v>
      </c>
      <c r="X10" s="73">
        <v>3697170</v>
      </c>
      <c r="Y10" s="73">
        <v>3167380</v>
      </c>
      <c r="Z10" s="73">
        <v>2749186</v>
      </c>
      <c r="AA10" s="73">
        <v>3757551</v>
      </c>
      <c r="AB10" s="73">
        <v>3652809</v>
      </c>
      <c r="AC10" s="73">
        <v>2426841</v>
      </c>
      <c r="AD10" s="73">
        <v>3770486</v>
      </c>
      <c r="AE10" s="73">
        <v>3681816</v>
      </c>
      <c r="AF10" s="73">
        <v>3344520</v>
      </c>
      <c r="AG10" s="73">
        <v>5949734</v>
      </c>
      <c r="AH10" s="73">
        <v>6087327</v>
      </c>
      <c r="AI10" s="73">
        <v>6019982</v>
      </c>
      <c r="AJ10" s="73">
        <v>5313624</v>
      </c>
      <c r="AK10" s="99">
        <v>7146743</v>
      </c>
    </row>
    <row r="11" spans="2:37" x14ac:dyDescent="0.3">
      <c r="B11" s="90" t="s">
        <v>188</v>
      </c>
      <c r="C11" s="71">
        <v>11.5</v>
      </c>
      <c r="D11" s="71">
        <v>8</v>
      </c>
      <c r="E11" s="71">
        <v>15</v>
      </c>
      <c r="F11" s="72">
        <v>225.08698000000001</v>
      </c>
      <c r="G11" s="91" t="s">
        <v>309</v>
      </c>
      <c r="H11" s="98">
        <v>4229471</v>
      </c>
      <c r="I11" s="99">
        <v>4319751</v>
      </c>
      <c r="J11" s="98">
        <v>327076</v>
      </c>
      <c r="K11" s="73">
        <v>121203</v>
      </c>
      <c r="L11" s="73">
        <v>70373</v>
      </c>
      <c r="M11" s="73">
        <v>62799</v>
      </c>
      <c r="N11" s="73">
        <v>84861</v>
      </c>
      <c r="O11" s="73">
        <v>84846</v>
      </c>
      <c r="P11" s="73">
        <v>61455</v>
      </c>
      <c r="Q11" s="73">
        <v>49698</v>
      </c>
      <c r="R11" s="73">
        <v>51546</v>
      </c>
      <c r="S11" s="73">
        <v>16791</v>
      </c>
      <c r="T11" s="73">
        <v>60488</v>
      </c>
      <c r="U11" s="73">
        <v>27831</v>
      </c>
      <c r="V11" s="73">
        <v>76863</v>
      </c>
      <c r="W11" s="73">
        <v>50655</v>
      </c>
      <c r="X11" s="73">
        <v>77928</v>
      </c>
      <c r="Y11" s="73">
        <v>98004</v>
      </c>
      <c r="Z11" s="73">
        <v>45456</v>
      </c>
      <c r="AA11" s="73">
        <v>107736</v>
      </c>
      <c r="AB11" s="73">
        <v>108385</v>
      </c>
      <c r="AC11" s="73">
        <v>98042</v>
      </c>
      <c r="AD11" s="73">
        <v>74841</v>
      </c>
      <c r="AE11" s="73">
        <v>30697</v>
      </c>
      <c r="AF11" s="73">
        <v>118168</v>
      </c>
      <c r="AG11" s="73">
        <v>104031</v>
      </c>
      <c r="AH11" s="73">
        <v>74663</v>
      </c>
      <c r="AI11" s="73">
        <v>164125</v>
      </c>
      <c r="AJ11" s="73">
        <v>130204</v>
      </c>
      <c r="AK11" s="99">
        <v>175984</v>
      </c>
    </row>
    <row r="12" spans="2:37" x14ac:dyDescent="0.3">
      <c r="B12" s="90" t="s">
        <v>188</v>
      </c>
      <c r="C12" s="71">
        <v>11.95</v>
      </c>
      <c r="D12" s="71">
        <v>11.5</v>
      </c>
      <c r="E12" s="71">
        <v>12.4</v>
      </c>
      <c r="F12" s="72">
        <v>223.07243</v>
      </c>
      <c r="G12" s="91" t="s">
        <v>331</v>
      </c>
      <c r="H12" s="98">
        <v>0</v>
      </c>
      <c r="I12" s="99">
        <v>0</v>
      </c>
      <c r="J12" s="98">
        <v>5860965</v>
      </c>
      <c r="K12" s="73">
        <v>6295475</v>
      </c>
      <c r="L12" s="73">
        <v>6053586</v>
      </c>
      <c r="M12" s="73">
        <v>5037769</v>
      </c>
      <c r="N12" s="73">
        <v>4757092</v>
      </c>
      <c r="O12" s="73">
        <v>4526395</v>
      </c>
      <c r="P12" s="73">
        <v>4718213</v>
      </c>
      <c r="Q12" s="73">
        <v>6552142</v>
      </c>
      <c r="R12" s="73">
        <v>5383489</v>
      </c>
      <c r="S12" s="73">
        <v>6134800</v>
      </c>
      <c r="T12" s="73">
        <v>5560588</v>
      </c>
      <c r="U12" s="73">
        <v>6436264</v>
      </c>
      <c r="V12" s="73">
        <v>7153110</v>
      </c>
      <c r="W12" s="73">
        <v>7258679</v>
      </c>
      <c r="X12" s="73">
        <v>7827747</v>
      </c>
      <c r="Y12" s="73">
        <v>5715093</v>
      </c>
      <c r="Z12" s="73">
        <v>7262262</v>
      </c>
      <c r="AA12" s="73">
        <v>8147930</v>
      </c>
      <c r="AB12" s="73">
        <v>7942763</v>
      </c>
      <c r="AC12" s="73">
        <v>8746820</v>
      </c>
      <c r="AD12" s="73">
        <v>6331883</v>
      </c>
      <c r="AE12" s="73">
        <v>8058732</v>
      </c>
      <c r="AF12" s="73">
        <v>5458128</v>
      </c>
      <c r="AG12" s="73">
        <v>13223412</v>
      </c>
      <c r="AH12" s="73">
        <v>7463554</v>
      </c>
      <c r="AI12" s="73">
        <v>14056780</v>
      </c>
      <c r="AJ12" s="73">
        <v>19547021</v>
      </c>
      <c r="AK12" s="99">
        <v>13981916</v>
      </c>
    </row>
    <row r="13" spans="2:37" x14ac:dyDescent="0.3">
      <c r="B13" s="90" t="s">
        <v>328</v>
      </c>
      <c r="C13" s="71">
        <v>16.45</v>
      </c>
      <c r="D13" s="71">
        <v>13</v>
      </c>
      <c r="E13" s="71">
        <v>19.899999999999999</v>
      </c>
      <c r="F13" s="72">
        <v>184.98566</v>
      </c>
      <c r="G13" s="91" t="s">
        <v>331</v>
      </c>
      <c r="H13" s="98">
        <v>502318</v>
      </c>
      <c r="I13" s="99">
        <v>402823</v>
      </c>
      <c r="J13" s="98">
        <v>9918224</v>
      </c>
      <c r="K13" s="73">
        <v>20589950</v>
      </c>
      <c r="L13" s="73">
        <v>20371313</v>
      </c>
      <c r="M13" s="73">
        <v>22340161</v>
      </c>
      <c r="N13" s="73">
        <v>21501421</v>
      </c>
      <c r="O13" s="73">
        <v>23558237</v>
      </c>
      <c r="P13" s="73">
        <v>27288484</v>
      </c>
      <c r="Q13" s="73">
        <v>24923459</v>
      </c>
      <c r="R13" s="73">
        <v>20197945</v>
      </c>
      <c r="S13" s="73">
        <v>24948892</v>
      </c>
      <c r="T13" s="73">
        <v>26252365</v>
      </c>
      <c r="U13" s="73">
        <v>26263816</v>
      </c>
      <c r="V13" s="73">
        <v>32767354</v>
      </c>
      <c r="W13" s="73">
        <v>26864718</v>
      </c>
      <c r="X13" s="73">
        <v>32474702</v>
      </c>
      <c r="Y13" s="73">
        <v>30931049</v>
      </c>
      <c r="Z13" s="73">
        <v>31920171</v>
      </c>
      <c r="AA13" s="73">
        <v>36065122</v>
      </c>
      <c r="AB13" s="73">
        <v>37023636</v>
      </c>
      <c r="AC13" s="73">
        <v>33062964</v>
      </c>
      <c r="AD13" s="73">
        <v>37886370</v>
      </c>
      <c r="AE13" s="73">
        <v>31445984</v>
      </c>
      <c r="AF13" s="73">
        <v>23371982</v>
      </c>
      <c r="AG13" s="73">
        <v>63323702</v>
      </c>
      <c r="AH13" s="73">
        <v>74214912</v>
      </c>
      <c r="AI13" s="73">
        <v>66692281</v>
      </c>
      <c r="AJ13" s="73">
        <v>84498329</v>
      </c>
      <c r="AK13" s="99">
        <v>70198218</v>
      </c>
    </row>
    <row r="14" spans="2:37" x14ac:dyDescent="0.3">
      <c r="B14" s="90" t="s">
        <v>129</v>
      </c>
      <c r="C14" s="71">
        <v>2.15</v>
      </c>
      <c r="D14" s="71">
        <v>1.8</v>
      </c>
      <c r="E14" s="71">
        <v>2.5</v>
      </c>
      <c r="F14" s="72">
        <v>157.12231</v>
      </c>
      <c r="G14" s="91" t="s">
        <v>309</v>
      </c>
      <c r="H14" s="98">
        <v>180456</v>
      </c>
      <c r="I14" s="99">
        <v>171855</v>
      </c>
      <c r="J14" s="98">
        <v>404521</v>
      </c>
      <c r="K14" s="73">
        <v>338987</v>
      </c>
      <c r="L14" s="73">
        <v>181472</v>
      </c>
      <c r="M14" s="73">
        <v>287165</v>
      </c>
      <c r="N14" s="73">
        <v>275446</v>
      </c>
      <c r="O14" s="73">
        <v>333869</v>
      </c>
      <c r="P14" s="73">
        <v>327656</v>
      </c>
      <c r="Q14" s="73">
        <v>238706</v>
      </c>
      <c r="R14" s="73">
        <v>223235</v>
      </c>
      <c r="S14" s="73">
        <v>392213</v>
      </c>
      <c r="T14" s="73">
        <v>332625</v>
      </c>
      <c r="U14" s="73">
        <v>320414</v>
      </c>
      <c r="V14" s="73">
        <v>286278</v>
      </c>
      <c r="W14" s="73">
        <v>404131</v>
      </c>
      <c r="X14" s="73">
        <v>323005</v>
      </c>
      <c r="Y14" s="73">
        <v>329253</v>
      </c>
      <c r="Z14" s="73">
        <v>293431</v>
      </c>
      <c r="AA14" s="73">
        <v>231571</v>
      </c>
      <c r="AB14" s="73">
        <v>336541</v>
      </c>
      <c r="AC14" s="73">
        <v>386812</v>
      </c>
      <c r="AD14" s="73">
        <v>343997</v>
      </c>
      <c r="AE14" s="73">
        <v>279919</v>
      </c>
      <c r="AF14" s="73">
        <v>344994</v>
      </c>
      <c r="AG14" s="73">
        <v>395757</v>
      </c>
      <c r="AH14" s="73">
        <v>356119</v>
      </c>
      <c r="AI14" s="73">
        <v>317009</v>
      </c>
      <c r="AJ14" s="73">
        <v>362386</v>
      </c>
      <c r="AK14" s="99">
        <v>296270</v>
      </c>
    </row>
    <row r="15" spans="2:37" x14ac:dyDescent="0.3">
      <c r="B15" s="90" t="s">
        <v>131</v>
      </c>
      <c r="C15" s="71">
        <v>2.2999999999999998</v>
      </c>
      <c r="D15" s="71">
        <v>2.1</v>
      </c>
      <c r="E15" s="71">
        <v>2.5</v>
      </c>
      <c r="F15" s="72">
        <v>171.13795999999999</v>
      </c>
      <c r="G15" s="91" t="s">
        <v>309</v>
      </c>
      <c r="H15" s="98">
        <v>119476</v>
      </c>
      <c r="I15" s="99">
        <v>77374</v>
      </c>
      <c r="J15" s="98">
        <v>5227375</v>
      </c>
      <c r="K15" s="73">
        <v>4361295</v>
      </c>
      <c r="L15" s="73">
        <v>3401322</v>
      </c>
      <c r="M15" s="73">
        <v>5520656</v>
      </c>
      <c r="N15" s="73">
        <v>4095803</v>
      </c>
      <c r="O15" s="73">
        <v>5216870</v>
      </c>
      <c r="P15" s="73">
        <v>6427948</v>
      </c>
      <c r="Q15" s="73">
        <v>3819127</v>
      </c>
      <c r="R15" s="73">
        <v>4746265</v>
      </c>
      <c r="S15" s="73">
        <v>8812920</v>
      </c>
      <c r="T15" s="73">
        <v>5244362</v>
      </c>
      <c r="U15" s="73">
        <v>5832483</v>
      </c>
      <c r="V15" s="73">
        <v>6895008</v>
      </c>
      <c r="W15" s="73">
        <v>5740824</v>
      </c>
      <c r="X15" s="73">
        <v>5324077</v>
      </c>
      <c r="Y15" s="73">
        <v>4028567</v>
      </c>
      <c r="Z15" s="73">
        <v>4812710</v>
      </c>
      <c r="AA15" s="73">
        <v>4942000</v>
      </c>
      <c r="AB15" s="73">
        <v>6373199</v>
      </c>
      <c r="AC15" s="73">
        <v>7213298</v>
      </c>
      <c r="AD15" s="73">
        <v>5782868</v>
      </c>
      <c r="AE15" s="73">
        <v>3990965</v>
      </c>
      <c r="AF15" s="73">
        <v>9368916</v>
      </c>
      <c r="AG15" s="73">
        <v>6914079</v>
      </c>
      <c r="AH15" s="73">
        <v>4509657</v>
      </c>
      <c r="AI15" s="73">
        <v>8684647</v>
      </c>
      <c r="AJ15" s="73">
        <v>9000422</v>
      </c>
      <c r="AK15" s="99">
        <v>4062256</v>
      </c>
    </row>
    <row r="16" spans="2:37" x14ac:dyDescent="0.3">
      <c r="B16" s="90" t="s">
        <v>179</v>
      </c>
      <c r="C16" s="71">
        <v>10.75</v>
      </c>
      <c r="D16" s="71">
        <v>10.199999999999999</v>
      </c>
      <c r="E16" s="71">
        <v>11.3</v>
      </c>
      <c r="F16" s="72">
        <v>192.06551999999999</v>
      </c>
      <c r="G16" s="91" t="s">
        <v>309</v>
      </c>
      <c r="H16" s="98">
        <v>0</v>
      </c>
      <c r="I16" s="99">
        <v>0</v>
      </c>
      <c r="J16" s="98">
        <v>7816158</v>
      </c>
      <c r="K16" s="73">
        <v>12157986</v>
      </c>
      <c r="L16" s="73">
        <v>6242990</v>
      </c>
      <c r="M16" s="73">
        <v>8732592</v>
      </c>
      <c r="N16" s="73">
        <v>11478171</v>
      </c>
      <c r="O16" s="73">
        <v>11910455</v>
      </c>
      <c r="P16" s="73">
        <v>12386426</v>
      </c>
      <c r="Q16" s="73">
        <v>4509427</v>
      </c>
      <c r="R16" s="73">
        <v>6188537</v>
      </c>
      <c r="S16" s="73">
        <v>10978345</v>
      </c>
      <c r="T16" s="73">
        <v>14905737</v>
      </c>
      <c r="U16" s="73">
        <v>13398538</v>
      </c>
      <c r="V16" s="73">
        <v>7882245</v>
      </c>
      <c r="W16" s="73">
        <v>9029546</v>
      </c>
      <c r="X16" s="73">
        <v>7294304</v>
      </c>
      <c r="Y16" s="73">
        <v>7955491</v>
      </c>
      <c r="Z16" s="73">
        <v>8628318</v>
      </c>
      <c r="AA16" s="73">
        <v>6254355</v>
      </c>
      <c r="AB16" s="73">
        <v>10140288</v>
      </c>
      <c r="AC16" s="73">
        <v>12959528</v>
      </c>
      <c r="AD16" s="73">
        <v>18220240</v>
      </c>
      <c r="AE16" s="73">
        <v>11122197</v>
      </c>
      <c r="AF16" s="73">
        <v>12732887</v>
      </c>
      <c r="AG16" s="73">
        <v>17287766</v>
      </c>
      <c r="AH16" s="73">
        <v>22006232</v>
      </c>
      <c r="AI16" s="73">
        <v>10998837</v>
      </c>
      <c r="AJ16" s="73">
        <v>23290350</v>
      </c>
      <c r="AK16" s="99">
        <v>10501516</v>
      </c>
    </row>
    <row r="17" spans="2:37" x14ac:dyDescent="0.3">
      <c r="B17" s="90" t="s">
        <v>179</v>
      </c>
      <c r="C17" s="71">
        <v>5.4</v>
      </c>
      <c r="D17" s="71">
        <v>2.2999999999999998</v>
      </c>
      <c r="E17" s="71">
        <v>8.5</v>
      </c>
      <c r="F17" s="72">
        <v>190.05097000000001</v>
      </c>
      <c r="G17" s="91" t="s">
        <v>331</v>
      </c>
      <c r="H17" s="98">
        <v>0</v>
      </c>
      <c r="I17" s="99">
        <v>8934</v>
      </c>
      <c r="J17" s="98">
        <v>226346539</v>
      </c>
      <c r="K17" s="73">
        <v>171924236</v>
      </c>
      <c r="L17" s="73">
        <v>190318514</v>
      </c>
      <c r="M17" s="73">
        <v>226423953</v>
      </c>
      <c r="N17" s="73">
        <v>118188575</v>
      </c>
      <c r="O17" s="73">
        <v>214064018</v>
      </c>
      <c r="P17" s="73">
        <v>213623974</v>
      </c>
      <c r="Q17" s="73">
        <v>113027375</v>
      </c>
      <c r="R17" s="73">
        <v>98483588</v>
      </c>
      <c r="S17" s="73">
        <v>145897006</v>
      </c>
      <c r="T17" s="73">
        <v>187814980</v>
      </c>
      <c r="U17" s="73">
        <v>262061799</v>
      </c>
      <c r="V17" s="73">
        <v>236505156</v>
      </c>
      <c r="W17" s="73">
        <v>257054412</v>
      </c>
      <c r="X17" s="73">
        <v>220267432</v>
      </c>
      <c r="Y17" s="73">
        <v>227505035</v>
      </c>
      <c r="Z17" s="73">
        <v>200431894</v>
      </c>
      <c r="AA17" s="73">
        <v>227520939</v>
      </c>
      <c r="AB17" s="73">
        <v>232799903</v>
      </c>
      <c r="AC17" s="73">
        <v>218867192</v>
      </c>
      <c r="AD17" s="73">
        <v>216662504</v>
      </c>
      <c r="AE17" s="73">
        <v>310710384</v>
      </c>
      <c r="AF17" s="73">
        <v>153092600</v>
      </c>
      <c r="AG17" s="73">
        <v>335672307</v>
      </c>
      <c r="AH17" s="73">
        <v>235397862</v>
      </c>
      <c r="AI17" s="73">
        <v>341771896</v>
      </c>
      <c r="AJ17" s="73">
        <v>525998240</v>
      </c>
      <c r="AK17" s="99">
        <v>359829484</v>
      </c>
    </row>
    <row r="18" spans="2:37" x14ac:dyDescent="0.3">
      <c r="B18" s="90" t="s">
        <v>182</v>
      </c>
      <c r="C18" s="71">
        <v>10.85</v>
      </c>
      <c r="D18" s="71">
        <v>10.3</v>
      </c>
      <c r="E18" s="71">
        <v>11.4</v>
      </c>
      <c r="F18" s="72">
        <v>221.09207000000001</v>
      </c>
      <c r="G18" s="91" t="s">
        <v>309</v>
      </c>
      <c r="H18" s="98">
        <v>0</v>
      </c>
      <c r="I18" s="99">
        <v>0</v>
      </c>
      <c r="J18" s="98">
        <v>2576318</v>
      </c>
      <c r="K18" s="73">
        <v>2948419</v>
      </c>
      <c r="L18" s="73">
        <v>2946703</v>
      </c>
      <c r="M18" s="73">
        <v>3075069</v>
      </c>
      <c r="N18" s="73">
        <v>5049384</v>
      </c>
      <c r="O18" s="73">
        <v>3793522</v>
      </c>
      <c r="P18" s="73">
        <v>3657715</v>
      </c>
      <c r="Q18" s="73">
        <v>3982510</v>
      </c>
      <c r="R18" s="73">
        <v>3769820</v>
      </c>
      <c r="S18" s="73">
        <v>3877408</v>
      </c>
      <c r="T18" s="73">
        <v>4422481</v>
      </c>
      <c r="U18" s="73">
        <v>5467572</v>
      </c>
      <c r="V18" s="73">
        <v>5039420</v>
      </c>
      <c r="W18" s="73">
        <v>5958470</v>
      </c>
      <c r="X18" s="73">
        <v>4939884</v>
      </c>
      <c r="Y18" s="73">
        <v>5346337</v>
      </c>
      <c r="Z18" s="73">
        <v>5816223</v>
      </c>
      <c r="AA18" s="73">
        <v>6263908</v>
      </c>
      <c r="AB18" s="73">
        <v>6056559</v>
      </c>
      <c r="AC18" s="73">
        <v>8151060</v>
      </c>
      <c r="AD18" s="73">
        <v>4198994</v>
      </c>
      <c r="AE18" s="73">
        <v>6955147</v>
      </c>
      <c r="AF18" s="73">
        <v>6201210</v>
      </c>
      <c r="AG18" s="73">
        <v>8744200</v>
      </c>
      <c r="AH18" s="73">
        <v>8328561</v>
      </c>
      <c r="AI18" s="73">
        <v>7698006</v>
      </c>
      <c r="AJ18" s="73">
        <v>11354864</v>
      </c>
      <c r="AK18" s="99">
        <v>7593420</v>
      </c>
    </row>
    <row r="19" spans="2:37" x14ac:dyDescent="0.3">
      <c r="B19" s="90" t="s">
        <v>182</v>
      </c>
      <c r="C19" s="71">
        <v>10.85</v>
      </c>
      <c r="D19" s="71">
        <v>10.4</v>
      </c>
      <c r="E19" s="71">
        <v>11.3</v>
      </c>
      <c r="F19" s="72">
        <v>219.07751999999999</v>
      </c>
      <c r="G19" s="91" t="s">
        <v>331</v>
      </c>
      <c r="H19" s="98">
        <v>0</v>
      </c>
      <c r="I19" s="99">
        <v>0</v>
      </c>
      <c r="J19" s="98">
        <v>168849</v>
      </c>
      <c r="K19" s="73">
        <v>180440</v>
      </c>
      <c r="L19" s="73">
        <v>121287</v>
      </c>
      <c r="M19" s="73">
        <v>259954</v>
      </c>
      <c r="N19" s="73">
        <v>341503</v>
      </c>
      <c r="O19" s="73">
        <v>247038</v>
      </c>
      <c r="P19" s="73">
        <v>399058</v>
      </c>
      <c r="Q19" s="73">
        <v>304927</v>
      </c>
      <c r="R19" s="73">
        <v>297255</v>
      </c>
      <c r="S19" s="73">
        <v>293300</v>
      </c>
      <c r="T19" s="73">
        <v>355256</v>
      </c>
      <c r="U19" s="73">
        <v>496188</v>
      </c>
      <c r="V19" s="73">
        <v>401793</v>
      </c>
      <c r="W19" s="73">
        <v>483796</v>
      </c>
      <c r="X19" s="73">
        <v>485459</v>
      </c>
      <c r="Y19" s="73">
        <v>511459</v>
      </c>
      <c r="Z19" s="73">
        <v>509451</v>
      </c>
      <c r="AA19" s="73">
        <v>636768</v>
      </c>
      <c r="AB19" s="73">
        <v>553968</v>
      </c>
      <c r="AC19" s="73">
        <v>871052</v>
      </c>
      <c r="AD19" s="73">
        <v>435009</v>
      </c>
      <c r="AE19" s="73">
        <v>806419</v>
      </c>
      <c r="AF19" s="73">
        <v>775629</v>
      </c>
      <c r="AG19" s="73">
        <v>1142667</v>
      </c>
      <c r="AH19" s="73">
        <v>1213746</v>
      </c>
      <c r="AI19" s="73">
        <v>851989</v>
      </c>
      <c r="AJ19" s="73">
        <v>1846138</v>
      </c>
      <c r="AK19" s="99">
        <v>947634</v>
      </c>
    </row>
    <row r="20" spans="2:37" x14ac:dyDescent="0.3">
      <c r="B20" s="90" t="s">
        <v>234</v>
      </c>
      <c r="C20" s="71">
        <v>13.05</v>
      </c>
      <c r="D20" s="71">
        <v>12.6</v>
      </c>
      <c r="E20" s="71">
        <v>13.5</v>
      </c>
      <c r="F20" s="72">
        <v>460.19391000000002</v>
      </c>
      <c r="G20" s="91" t="s">
        <v>309</v>
      </c>
      <c r="H20" s="98">
        <v>0</v>
      </c>
      <c r="I20" s="99">
        <v>0</v>
      </c>
      <c r="J20" s="98">
        <v>553159</v>
      </c>
      <c r="K20" s="73">
        <v>1932048</v>
      </c>
      <c r="L20" s="73">
        <v>1512587</v>
      </c>
      <c r="M20" s="73">
        <v>1840143</v>
      </c>
      <c r="N20" s="73">
        <v>4191526</v>
      </c>
      <c r="O20" s="73">
        <v>4746710</v>
      </c>
      <c r="P20" s="73">
        <v>2637524</v>
      </c>
      <c r="Q20" s="73">
        <v>7431972</v>
      </c>
      <c r="R20" s="73">
        <v>4868150</v>
      </c>
      <c r="S20" s="73">
        <v>1832096</v>
      </c>
      <c r="T20" s="73">
        <v>3375303</v>
      </c>
      <c r="U20" s="73">
        <v>3672552</v>
      </c>
      <c r="V20" s="73">
        <v>3320737</v>
      </c>
      <c r="W20" s="73">
        <v>4138468</v>
      </c>
      <c r="X20" s="73">
        <v>4351019</v>
      </c>
      <c r="Y20" s="73">
        <v>6263152</v>
      </c>
      <c r="Z20" s="73">
        <v>8374140</v>
      </c>
      <c r="AA20" s="73">
        <v>7073825</v>
      </c>
      <c r="AB20" s="73">
        <v>4741856</v>
      </c>
      <c r="AC20" s="73">
        <v>8498171</v>
      </c>
      <c r="AD20" s="73">
        <v>4815596</v>
      </c>
      <c r="AE20" s="73">
        <v>9747464</v>
      </c>
      <c r="AF20" s="73">
        <v>3953120</v>
      </c>
      <c r="AG20" s="73">
        <v>5695764</v>
      </c>
      <c r="AH20" s="73">
        <v>6183883</v>
      </c>
      <c r="AI20" s="73">
        <v>4352104</v>
      </c>
      <c r="AJ20" s="73">
        <v>8309950</v>
      </c>
      <c r="AK20" s="99">
        <v>4881902</v>
      </c>
    </row>
    <row r="21" spans="2:37" x14ac:dyDescent="0.3">
      <c r="B21" s="90" t="s">
        <v>295</v>
      </c>
      <c r="C21" s="71">
        <v>17.45</v>
      </c>
      <c r="D21" s="71">
        <v>15</v>
      </c>
      <c r="E21" s="71">
        <v>19.899999999999999</v>
      </c>
      <c r="F21" s="72">
        <v>277.03190999999998</v>
      </c>
      <c r="G21" s="91" t="s">
        <v>309</v>
      </c>
      <c r="H21" s="98">
        <v>0</v>
      </c>
      <c r="I21" s="99">
        <v>0</v>
      </c>
      <c r="J21" s="98">
        <v>366322</v>
      </c>
      <c r="K21" s="73">
        <v>3792520</v>
      </c>
      <c r="L21" s="73">
        <v>3511102</v>
      </c>
      <c r="M21" s="73">
        <v>3523651</v>
      </c>
      <c r="N21" s="73">
        <v>3947076</v>
      </c>
      <c r="O21" s="73">
        <v>3522208</v>
      </c>
      <c r="P21" s="73">
        <v>4218908</v>
      </c>
      <c r="Q21" s="73">
        <v>5526107</v>
      </c>
      <c r="R21" s="73">
        <v>4821710</v>
      </c>
      <c r="S21" s="73">
        <v>5401394</v>
      </c>
      <c r="T21" s="73">
        <v>7183853</v>
      </c>
      <c r="U21" s="73">
        <v>7024968</v>
      </c>
      <c r="V21" s="73">
        <v>6636357</v>
      </c>
      <c r="W21" s="73">
        <v>6755249</v>
      </c>
      <c r="X21" s="73">
        <v>5899184</v>
      </c>
      <c r="Y21" s="73">
        <v>5117175</v>
      </c>
      <c r="Z21" s="73">
        <v>6653187</v>
      </c>
      <c r="AA21" s="73">
        <v>6272414</v>
      </c>
      <c r="AB21" s="73">
        <v>6810878</v>
      </c>
      <c r="AC21" s="73">
        <v>8581551</v>
      </c>
      <c r="AD21" s="73">
        <v>7719015</v>
      </c>
      <c r="AE21" s="73">
        <v>7212553</v>
      </c>
      <c r="AF21" s="73">
        <v>6656118</v>
      </c>
      <c r="AG21" s="73">
        <v>9496583</v>
      </c>
      <c r="AH21" s="73">
        <v>11375004</v>
      </c>
      <c r="AI21" s="73">
        <v>10529726</v>
      </c>
      <c r="AJ21" s="73">
        <v>13865874</v>
      </c>
      <c r="AK21" s="99">
        <v>10644048</v>
      </c>
    </row>
    <row r="22" spans="2:37" x14ac:dyDescent="0.3">
      <c r="B22" s="90" t="s">
        <v>295</v>
      </c>
      <c r="C22" s="71">
        <v>16.95</v>
      </c>
      <c r="D22" s="71">
        <v>14</v>
      </c>
      <c r="E22" s="71">
        <v>19.899999999999999</v>
      </c>
      <c r="F22" s="72">
        <v>275.01736</v>
      </c>
      <c r="G22" s="91" t="s">
        <v>331</v>
      </c>
      <c r="H22" s="98">
        <v>15957</v>
      </c>
      <c r="I22" s="99">
        <v>10869</v>
      </c>
      <c r="J22" s="98">
        <v>3276067</v>
      </c>
      <c r="K22" s="73">
        <v>18506152</v>
      </c>
      <c r="L22" s="73">
        <v>15321719</v>
      </c>
      <c r="M22" s="73">
        <v>16356999</v>
      </c>
      <c r="N22" s="73">
        <v>17627379</v>
      </c>
      <c r="O22" s="73">
        <v>17345959</v>
      </c>
      <c r="P22" s="73">
        <v>19249812</v>
      </c>
      <c r="Q22" s="73">
        <v>24108614</v>
      </c>
      <c r="R22" s="73">
        <v>21122828</v>
      </c>
      <c r="S22" s="73">
        <v>24793910</v>
      </c>
      <c r="T22" s="73">
        <v>30540333</v>
      </c>
      <c r="U22" s="73">
        <v>30737767</v>
      </c>
      <c r="V22" s="73">
        <v>28261511</v>
      </c>
      <c r="W22" s="73">
        <v>24150187</v>
      </c>
      <c r="X22" s="73">
        <v>28537416</v>
      </c>
      <c r="Y22" s="73">
        <v>24437030</v>
      </c>
      <c r="Z22" s="73">
        <v>32642561</v>
      </c>
      <c r="AA22" s="73">
        <v>30453568</v>
      </c>
      <c r="AB22" s="73">
        <v>33444337</v>
      </c>
      <c r="AC22" s="73">
        <v>39134756</v>
      </c>
      <c r="AD22" s="73">
        <v>37690839</v>
      </c>
      <c r="AE22" s="73">
        <v>32892290</v>
      </c>
      <c r="AF22" s="73">
        <v>26592132</v>
      </c>
      <c r="AG22" s="73">
        <v>64134749</v>
      </c>
      <c r="AH22" s="73">
        <v>81084751</v>
      </c>
      <c r="AI22" s="73">
        <v>78607399</v>
      </c>
      <c r="AJ22" s="73">
        <v>99555905</v>
      </c>
      <c r="AK22" s="99">
        <v>73510609</v>
      </c>
    </row>
    <row r="23" spans="2:37" x14ac:dyDescent="0.3">
      <c r="B23" s="90" t="s">
        <v>241</v>
      </c>
      <c r="C23" s="71">
        <v>13.25</v>
      </c>
      <c r="D23" s="71">
        <v>13</v>
      </c>
      <c r="E23" s="71">
        <v>13.5</v>
      </c>
      <c r="F23" s="72">
        <v>852.14360999999997</v>
      </c>
      <c r="G23" s="91" t="s">
        <v>309</v>
      </c>
      <c r="H23" s="98">
        <v>0</v>
      </c>
      <c r="I23" s="99">
        <v>0</v>
      </c>
      <c r="J23" s="98">
        <v>0</v>
      </c>
      <c r="K23" s="73">
        <v>0</v>
      </c>
      <c r="L23" s="73">
        <v>0</v>
      </c>
      <c r="M23" s="73">
        <v>0</v>
      </c>
      <c r="N23" s="73">
        <v>0</v>
      </c>
      <c r="O23" s="73">
        <v>54006</v>
      </c>
      <c r="P23" s="73">
        <v>0</v>
      </c>
      <c r="Q23" s="73">
        <v>38192</v>
      </c>
      <c r="R23" s="73">
        <v>0</v>
      </c>
      <c r="S23" s="73">
        <v>0</v>
      </c>
      <c r="T23" s="73">
        <v>33079</v>
      </c>
      <c r="U23" s="73">
        <v>33401</v>
      </c>
      <c r="V23" s="73">
        <v>0</v>
      </c>
      <c r="W23" s="73">
        <v>0</v>
      </c>
      <c r="X23" s="73">
        <v>115871</v>
      </c>
      <c r="Y23" s="73">
        <v>60810</v>
      </c>
      <c r="Z23" s="73">
        <v>0</v>
      </c>
      <c r="AA23" s="73">
        <v>45223</v>
      </c>
      <c r="AB23" s="73">
        <v>32841</v>
      </c>
      <c r="AC23" s="73">
        <v>0</v>
      </c>
      <c r="AD23" s="73">
        <v>35588</v>
      </c>
      <c r="AE23" s="73">
        <v>185821</v>
      </c>
      <c r="AF23" s="73">
        <v>30173</v>
      </c>
      <c r="AG23" s="73">
        <v>303804</v>
      </c>
      <c r="AH23" s="73">
        <v>0</v>
      </c>
      <c r="AI23" s="73">
        <v>41532</v>
      </c>
      <c r="AJ23" s="73">
        <v>181767</v>
      </c>
      <c r="AK23" s="99">
        <v>113590</v>
      </c>
    </row>
    <row r="24" spans="2:37" x14ac:dyDescent="0.3">
      <c r="B24" s="90" t="s">
        <v>281</v>
      </c>
      <c r="C24" s="71">
        <v>14.6</v>
      </c>
      <c r="D24" s="71">
        <v>14.2</v>
      </c>
      <c r="E24" s="71">
        <v>15</v>
      </c>
      <c r="F24" s="72">
        <v>103.03897000000001</v>
      </c>
      <c r="G24" s="91" t="s">
        <v>309</v>
      </c>
      <c r="H24" s="98">
        <v>0</v>
      </c>
      <c r="I24" s="99">
        <v>0</v>
      </c>
      <c r="J24" s="98">
        <v>776392</v>
      </c>
      <c r="K24" s="73">
        <v>955338</v>
      </c>
      <c r="L24" s="73">
        <v>562167</v>
      </c>
      <c r="M24" s="73">
        <v>841997</v>
      </c>
      <c r="N24" s="73">
        <v>870220</v>
      </c>
      <c r="O24" s="73">
        <v>856760</v>
      </c>
      <c r="P24" s="73">
        <v>747680</v>
      </c>
      <c r="Q24" s="73">
        <v>1020385</v>
      </c>
      <c r="R24" s="73">
        <v>530519</v>
      </c>
      <c r="S24" s="73">
        <v>972379</v>
      </c>
      <c r="T24" s="73">
        <v>1368929</v>
      </c>
      <c r="U24" s="73">
        <v>1022605</v>
      </c>
      <c r="V24" s="73">
        <v>870587</v>
      </c>
      <c r="W24" s="73">
        <v>808494</v>
      </c>
      <c r="X24" s="73">
        <v>838128</v>
      </c>
      <c r="Y24" s="73">
        <v>995925</v>
      </c>
      <c r="Z24" s="73">
        <v>1044482</v>
      </c>
      <c r="AA24" s="73">
        <v>635937</v>
      </c>
      <c r="AB24" s="73">
        <v>963407</v>
      </c>
      <c r="AC24" s="73">
        <v>751019</v>
      </c>
      <c r="AD24" s="73">
        <v>1229653</v>
      </c>
      <c r="AE24" s="73">
        <v>685840</v>
      </c>
      <c r="AF24" s="73">
        <v>479939</v>
      </c>
      <c r="AG24" s="73">
        <v>1315033</v>
      </c>
      <c r="AH24" s="73">
        <v>2270237</v>
      </c>
      <c r="AI24" s="73">
        <v>1411925</v>
      </c>
      <c r="AJ24" s="73">
        <v>1532097</v>
      </c>
      <c r="AK24" s="99">
        <v>1124282</v>
      </c>
    </row>
    <row r="25" spans="2:37" x14ac:dyDescent="0.3">
      <c r="B25" s="90" t="s">
        <v>281</v>
      </c>
      <c r="C25" s="71">
        <v>12.25</v>
      </c>
      <c r="D25" s="71">
        <v>11.5</v>
      </c>
      <c r="E25" s="71">
        <v>13</v>
      </c>
      <c r="F25" s="72">
        <v>101.02442000000001</v>
      </c>
      <c r="G25" s="91" t="s">
        <v>331</v>
      </c>
      <c r="H25" s="98">
        <v>8235283</v>
      </c>
      <c r="I25" s="99">
        <v>10373869</v>
      </c>
      <c r="J25" s="98">
        <v>293360866</v>
      </c>
      <c r="K25" s="73">
        <v>348032141</v>
      </c>
      <c r="L25" s="73">
        <v>348972312</v>
      </c>
      <c r="M25" s="73">
        <v>388533562</v>
      </c>
      <c r="N25" s="73">
        <v>376814540</v>
      </c>
      <c r="O25" s="73">
        <v>396497215</v>
      </c>
      <c r="P25" s="73">
        <v>450112152</v>
      </c>
      <c r="Q25" s="73">
        <v>418243924</v>
      </c>
      <c r="R25" s="73">
        <v>372913153</v>
      </c>
      <c r="S25" s="73">
        <v>377859190</v>
      </c>
      <c r="T25" s="73">
        <v>372038428</v>
      </c>
      <c r="U25" s="73">
        <v>467594244</v>
      </c>
      <c r="V25" s="73">
        <v>486631581</v>
      </c>
      <c r="W25" s="73">
        <v>504027758</v>
      </c>
      <c r="X25" s="73">
        <v>560829813</v>
      </c>
      <c r="Y25" s="73">
        <v>537697967</v>
      </c>
      <c r="Z25" s="73">
        <v>572691852</v>
      </c>
      <c r="AA25" s="73">
        <v>660046631</v>
      </c>
      <c r="AB25" s="73">
        <v>620990176</v>
      </c>
      <c r="AC25" s="73">
        <v>430278930</v>
      </c>
      <c r="AD25" s="73">
        <v>468142011</v>
      </c>
      <c r="AE25" s="73">
        <v>477909640</v>
      </c>
      <c r="AF25" s="73">
        <v>364400325</v>
      </c>
      <c r="AG25" s="73">
        <v>746244894</v>
      </c>
      <c r="AH25" s="73">
        <v>780242651</v>
      </c>
      <c r="AI25" s="73">
        <v>782279392</v>
      </c>
      <c r="AJ25" s="73">
        <v>1090820459</v>
      </c>
      <c r="AK25" s="99">
        <v>844082847</v>
      </c>
    </row>
    <row r="26" spans="2:37" x14ac:dyDescent="0.3">
      <c r="B26" s="90" t="s">
        <v>207</v>
      </c>
      <c r="C26" s="71">
        <v>12.35</v>
      </c>
      <c r="D26" s="71">
        <v>12</v>
      </c>
      <c r="E26" s="71">
        <v>12.7</v>
      </c>
      <c r="F26" s="72">
        <v>118.04987</v>
      </c>
      <c r="G26" s="91" t="s">
        <v>309</v>
      </c>
      <c r="H26" s="98">
        <v>201005</v>
      </c>
      <c r="I26" s="99">
        <v>195469</v>
      </c>
      <c r="J26" s="98">
        <v>3621955</v>
      </c>
      <c r="K26" s="73">
        <v>3685803</v>
      </c>
      <c r="L26" s="73">
        <v>3032749</v>
      </c>
      <c r="M26" s="73">
        <v>4547231</v>
      </c>
      <c r="N26" s="73">
        <v>3726481</v>
      </c>
      <c r="O26" s="73">
        <v>4394407</v>
      </c>
      <c r="P26" s="73">
        <v>4920393</v>
      </c>
      <c r="Q26" s="73">
        <v>5015072</v>
      </c>
      <c r="R26" s="73">
        <v>2458411</v>
      </c>
      <c r="S26" s="73">
        <v>6382371</v>
      </c>
      <c r="T26" s="73">
        <v>6362607</v>
      </c>
      <c r="U26" s="73">
        <v>4807647</v>
      </c>
      <c r="V26" s="73">
        <v>4614633</v>
      </c>
      <c r="W26" s="73">
        <v>3826410</v>
      </c>
      <c r="X26" s="73">
        <v>4642817</v>
      </c>
      <c r="Y26" s="73">
        <v>5174078</v>
      </c>
      <c r="Z26" s="73">
        <v>4642661</v>
      </c>
      <c r="AA26" s="73">
        <v>3162815</v>
      </c>
      <c r="AB26" s="73">
        <v>3403735</v>
      </c>
      <c r="AC26" s="73">
        <v>4254780</v>
      </c>
      <c r="AD26" s="73">
        <v>5896871</v>
      </c>
      <c r="AE26" s="73">
        <v>3914042</v>
      </c>
      <c r="AF26" s="73">
        <v>4966348</v>
      </c>
      <c r="AG26" s="73">
        <v>7250153</v>
      </c>
      <c r="AH26" s="73">
        <v>11746666</v>
      </c>
      <c r="AI26" s="73">
        <v>7425819</v>
      </c>
      <c r="AJ26" s="73">
        <v>8893123</v>
      </c>
      <c r="AK26" s="99">
        <v>5827267</v>
      </c>
    </row>
    <row r="27" spans="2:37" x14ac:dyDescent="0.3">
      <c r="B27" s="90" t="s">
        <v>156</v>
      </c>
      <c r="C27" s="71">
        <v>8.5</v>
      </c>
      <c r="D27" s="71">
        <v>8</v>
      </c>
      <c r="E27" s="71">
        <v>9</v>
      </c>
      <c r="F27" s="72">
        <v>175.02370999999999</v>
      </c>
      <c r="G27" s="91" t="s">
        <v>309</v>
      </c>
      <c r="H27" s="98">
        <v>0</v>
      </c>
      <c r="I27" s="99">
        <v>0</v>
      </c>
      <c r="J27" s="98">
        <v>890249</v>
      </c>
      <c r="K27" s="73">
        <v>2216765</v>
      </c>
      <c r="L27" s="73">
        <v>1562976</v>
      </c>
      <c r="M27" s="73">
        <v>994975</v>
      </c>
      <c r="N27" s="73">
        <v>1001830</v>
      </c>
      <c r="O27" s="73">
        <v>971328</v>
      </c>
      <c r="P27" s="73">
        <v>1008321</v>
      </c>
      <c r="Q27" s="73">
        <v>867882</v>
      </c>
      <c r="R27" s="73">
        <v>926286</v>
      </c>
      <c r="S27" s="73">
        <v>796367</v>
      </c>
      <c r="T27" s="73">
        <v>871122</v>
      </c>
      <c r="U27" s="73">
        <v>984465</v>
      </c>
      <c r="V27" s="73">
        <v>906973</v>
      </c>
      <c r="W27" s="73">
        <v>876076</v>
      </c>
      <c r="X27" s="73">
        <v>880410</v>
      </c>
      <c r="Y27" s="73">
        <v>918993</v>
      </c>
      <c r="Z27" s="73">
        <v>982479</v>
      </c>
      <c r="AA27" s="73">
        <v>945479</v>
      </c>
      <c r="AB27" s="73">
        <v>1025750</v>
      </c>
      <c r="AC27" s="73">
        <v>1043463</v>
      </c>
      <c r="AD27" s="73">
        <v>1009501</v>
      </c>
      <c r="AE27" s="73">
        <v>825398</v>
      </c>
      <c r="AF27" s="73">
        <v>1035257</v>
      </c>
      <c r="AG27" s="73">
        <v>1124285</v>
      </c>
      <c r="AH27" s="73">
        <v>1054324</v>
      </c>
      <c r="AI27" s="73">
        <v>1155039</v>
      </c>
      <c r="AJ27" s="73">
        <v>1060941</v>
      </c>
      <c r="AK27" s="99">
        <v>1082894</v>
      </c>
    </row>
    <row r="28" spans="2:37" x14ac:dyDescent="0.3">
      <c r="B28" s="90" t="s">
        <v>156</v>
      </c>
      <c r="C28" s="71">
        <v>11.5</v>
      </c>
      <c r="D28" s="71">
        <v>9.5</v>
      </c>
      <c r="E28" s="71">
        <v>13.5</v>
      </c>
      <c r="F28" s="72">
        <v>173.00916000000001</v>
      </c>
      <c r="G28" s="91" t="s">
        <v>331</v>
      </c>
      <c r="H28" s="98">
        <v>124572</v>
      </c>
      <c r="I28" s="99">
        <v>92059</v>
      </c>
      <c r="J28" s="98">
        <v>11312649</v>
      </c>
      <c r="K28" s="73">
        <v>22348520</v>
      </c>
      <c r="L28" s="73">
        <v>23265083</v>
      </c>
      <c r="M28" s="73">
        <v>17597273</v>
      </c>
      <c r="N28" s="73">
        <v>14258171</v>
      </c>
      <c r="O28" s="73">
        <v>15876961</v>
      </c>
      <c r="P28" s="73">
        <v>17596571</v>
      </c>
      <c r="Q28" s="73">
        <v>21358838</v>
      </c>
      <c r="R28" s="73">
        <v>14285198</v>
      </c>
      <c r="S28" s="73">
        <v>13543630</v>
      </c>
      <c r="T28" s="73">
        <v>15604570</v>
      </c>
      <c r="U28" s="73">
        <v>34074835</v>
      </c>
      <c r="V28" s="73">
        <v>27043334</v>
      </c>
      <c r="W28" s="73">
        <v>24687454</v>
      </c>
      <c r="X28" s="73">
        <v>30164918</v>
      </c>
      <c r="Y28" s="73">
        <v>29051478</v>
      </c>
      <c r="Z28" s="73">
        <v>20375886</v>
      </c>
      <c r="AA28" s="73">
        <v>30498210</v>
      </c>
      <c r="AB28" s="73">
        <v>32336511</v>
      </c>
      <c r="AC28" s="73">
        <v>15071283</v>
      </c>
      <c r="AD28" s="73">
        <v>23540980</v>
      </c>
      <c r="AE28" s="73">
        <v>32693987</v>
      </c>
      <c r="AF28" s="73">
        <v>16355074</v>
      </c>
      <c r="AG28" s="73">
        <v>36611737</v>
      </c>
      <c r="AH28" s="73">
        <v>27249486</v>
      </c>
      <c r="AI28" s="73">
        <v>33944652</v>
      </c>
      <c r="AJ28" s="73">
        <v>60932462</v>
      </c>
      <c r="AK28" s="99">
        <v>59159894</v>
      </c>
    </row>
    <row r="29" spans="2:37" x14ac:dyDescent="0.3">
      <c r="B29" s="90" t="s">
        <v>142</v>
      </c>
      <c r="C29" s="71">
        <v>5.25</v>
      </c>
      <c r="D29" s="71">
        <v>4</v>
      </c>
      <c r="E29" s="71">
        <v>6.5</v>
      </c>
      <c r="F29" s="72">
        <v>136.06177</v>
      </c>
      <c r="G29" s="91" t="s">
        <v>309</v>
      </c>
      <c r="H29" s="98">
        <v>10755992</v>
      </c>
      <c r="I29" s="99">
        <v>5416755</v>
      </c>
      <c r="J29" s="98">
        <v>561265233</v>
      </c>
      <c r="K29" s="73">
        <v>622643598</v>
      </c>
      <c r="L29" s="73">
        <v>462013386</v>
      </c>
      <c r="M29" s="73">
        <v>527018882</v>
      </c>
      <c r="N29" s="73">
        <v>492962586</v>
      </c>
      <c r="O29" s="73">
        <v>556882342</v>
      </c>
      <c r="P29" s="73">
        <v>585211738</v>
      </c>
      <c r="Q29" s="73">
        <v>495083393</v>
      </c>
      <c r="R29" s="73">
        <v>434882444</v>
      </c>
      <c r="S29" s="73">
        <v>534984846</v>
      </c>
      <c r="T29" s="73">
        <v>596353898</v>
      </c>
      <c r="U29" s="73">
        <v>646048714</v>
      </c>
      <c r="V29" s="73">
        <v>498465144</v>
      </c>
      <c r="W29" s="73">
        <v>591399754</v>
      </c>
      <c r="X29" s="73">
        <v>561263846</v>
      </c>
      <c r="Y29" s="73">
        <v>548837691</v>
      </c>
      <c r="Z29" s="73">
        <v>586565695</v>
      </c>
      <c r="AA29" s="73">
        <v>649356870</v>
      </c>
      <c r="AB29" s="73">
        <v>686766119</v>
      </c>
      <c r="AC29" s="73">
        <v>514167722</v>
      </c>
      <c r="AD29" s="73">
        <v>651644494</v>
      </c>
      <c r="AE29" s="73">
        <v>867521002</v>
      </c>
      <c r="AF29" s="73">
        <v>652035967</v>
      </c>
      <c r="AG29" s="73">
        <v>689560386</v>
      </c>
      <c r="AH29" s="73">
        <v>1040177518</v>
      </c>
      <c r="AI29" s="73">
        <v>682689875</v>
      </c>
      <c r="AJ29" s="73">
        <v>1240464643</v>
      </c>
      <c r="AK29" s="99">
        <v>718243558</v>
      </c>
    </row>
    <row r="30" spans="2:37" x14ac:dyDescent="0.3">
      <c r="B30" s="90" t="s">
        <v>142</v>
      </c>
      <c r="C30" s="71">
        <v>5.75</v>
      </c>
      <c r="D30" s="71">
        <v>4</v>
      </c>
      <c r="E30" s="71">
        <v>7.5</v>
      </c>
      <c r="F30" s="72">
        <v>134.04722000000001</v>
      </c>
      <c r="G30" s="91" t="s">
        <v>331</v>
      </c>
      <c r="H30" s="98">
        <v>3037619</v>
      </c>
      <c r="I30" s="99">
        <v>872783</v>
      </c>
      <c r="J30" s="98">
        <v>108369628</v>
      </c>
      <c r="K30" s="73">
        <v>129444205</v>
      </c>
      <c r="L30" s="73">
        <v>103749061</v>
      </c>
      <c r="M30" s="73">
        <v>123032185</v>
      </c>
      <c r="N30" s="73">
        <v>114449959</v>
      </c>
      <c r="O30" s="73">
        <v>122237300</v>
      </c>
      <c r="P30" s="73">
        <v>131380489</v>
      </c>
      <c r="Q30" s="73">
        <v>109768600</v>
      </c>
      <c r="R30" s="73">
        <v>88513651</v>
      </c>
      <c r="S30" s="73">
        <v>108307005</v>
      </c>
      <c r="T30" s="73">
        <v>114858018</v>
      </c>
      <c r="U30" s="73">
        <v>124948681</v>
      </c>
      <c r="V30" s="73">
        <v>107296933</v>
      </c>
      <c r="W30" s="73">
        <v>129151136</v>
      </c>
      <c r="X30" s="73">
        <v>101318497</v>
      </c>
      <c r="Y30" s="73">
        <v>106134009</v>
      </c>
      <c r="Z30" s="73">
        <v>98487494</v>
      </c>
      <c r="AA30" s="73">
        <v>125552667</v>
      </c>
      <c r="AB30" s="73">
        <v>125270097</v>
      </c>
      <c r="AC30" s="73">
        <v>83519321</v>
      </c>
      <c r="AD30" s="73">
        <v>114410939</v>
      </c>
      <c r="AE30" s="73">
        <v>158402694</v>
      </c>
      <c r="AF30" s="73">
        <v>103880968</v>
      </c>
      <c r="AG30" s="73">
        <v>163142017</v>
      </c>
      <c r="AH30" s="73">
        <v>244611533</v>
      </c>
      <c r="AI30" s="73">
        <v>170095606</v>
      </c>
      <c r="AJ30" s="73">
        <v>237298360</v>
      </c>
      <c r="AK30" s="99">
        <v>184601201</v>
      </c>
    </row>
    <row r="31" spans="2:37" x14ac:dyDescent="0.3">
      <c r="B31" s="90" t="s">
        <v>144</v>
      </c>
      <c r="C31" s="71">
        <v>5.5</v>
      </c>
      <c r="D31" s="71">
        <v>4.5</v>
      </c>
      <c r="E31" s="71">
        <v>6.5</v>
      </c>
      <c r="F31" s="72">
        <v>268.10403000000002</v>
      </c>
      <c r="G31" s="91" t="s">
        <v>309</v>
      </c>
      <c r="H31" s="98">
        <v>352342</v>
      </c>
      <c r="I31" s="99">
        <v>80009</v>
      </c>
      <c r="J31" s="98">
        <v>463494993</v>
      </c>
      <c r="K31" s="73">
        <v>568420637</v>
      </c>
      <c r="L31" s="73">
        <v>457994699</v>
      </c>
      <c r="M31" s="73">
        <v>837338318</v>
      </c>
      <c r="N31" s="73">
        <v>580343117</v>
      </c>
      <c r="O31" s="73">
        <v>660417906</v>
      </c>
      <c r="P31" s="73">
        <v>793078702</v>
      </c>
      <c r="Q31" s="73">
        <v>661887431</v>
      </c>
      <c r="R31" s="73">
        <v>486184210</v>
      </c>
      <c r="S31" s="73">
        <v>532595463</v>
      </c>
      <c r="T31" s="73">
        <v>654460207</v>
      </c>
      <c r="U31" s="73">
        <v>679321529</v>
      </c>
      <c r="V31" s="73">
        <v>783070539</v>
      </c>
      <c r="W31" s="73">
        <v>951981289</v>
      </c>
      <c r="X31" s="73">
        <v>847427629</v>
      </c>
      <c r="Y31" s="73">
        <v>814839716</v>
      </c>
      <c r="Z31" s="73">
        <v>884266803</v>
      </c>
      <c r="AA31" s="73">
        <v>1266826148</v>
      </c>
      <c r="AB31" s="73">
        <v>1010773970</v>
      </c>
      <c r="AC31" s="73">
        <v>726896911</v>
      </c>
      <c r="AD31" s="73">
        <v>523085091</v>
      </c>
      <c r="AE31" s="73">
        <v>897123661</v>
      </c>
      <c r="AF31" s="73">
        <v>804671324</v>
      </c>
      <c r="AG31" s="73">
        <v>917254564</v>
      </c>
      <c r="AH31" s="73">
        <v>1010880732</v>
      </c>
      <c r="AI31" s="73">
        <v>881926804</v>
      </c>
      <c r="AJ31" s="73">
        <v>1331257645</v>
      </c>
      <c r="AK31" s="99">
        <v>975206491</v>
      </c>
    </row>
    <row r="32" spans="2:37" x14ac:dyDescent="0.3">
      <c r="B32" s="90" t="s">
        <v>144</v>
      </c>
      <c r="C32" s="71">
        <v>10.55</v>
      </c>
      <c r="D32" s="71">
        <v>10.199999999999999</v>
      </c>
      <c r="E32" s="71">
        <v>10.9</v>
      </c>
      <c r="F32" s="72">
        <v>266.08947999999998</v>
      </c>
      <c r="G32" s="91" t="s">
        <v>331</v>
      </c>
      <c r="H32" s="98">
        <v>0</v>
      </c>
      <c r="I32" s="99">
        <v>0</v>
      </c>
      <c r="J32" s="98">
        <v>5404742</v>
      </c>
      <c r="K32" s="73">
        <v>7057290</v>
      </c>
      <c r="L32" s="73">
        <v>6060788</v>
      </c>
      <c r="M32" s="73">
        <v>6469845</v>
      </c>
      <c r="N32" s="73">
        <v>7314056</v>
      </c>
      <c r="O32" s="73">
        <v>6052380</v>
      </c>
      <c r="P32" s="73">
        <v>7258465</v>
      </c>
      <c r="Q32" s="73">
        <v>7605934</v>
      </c>
      <c r="R32" s="73">
        <v>6474467</v>
      </c>
      <c r="S32" s="73">
        <v>7436850</v>
      </c>
      <c r="T32" s="73">
        <v>6995773</v>
      </c>
      <c r="U32" s="73">
        <v>6892791</v>
      </c>
      <c r="V32" s="73">
        <v>6598040</v>
      </c>
      <c r="W32" s="73">
        <v>7399482</v>
      </c>
      <c r="X32" s="73">
        <v>7141575</v>
      </c>
      <c r="Y32" s="73">
        <v>6684612</v>
      </c>
      <c r="Z32" s="73">
        <v>6916873</v>
      </c>
      <c r="AA32" s="73">
        <v>6517656</v>
      </c>
      <c r="AB32" s="73">
        <v>7250815</v>
      </c>
      <c r="AC32" s="73">
        <v>6914231</v>
      </c>
      <c r="AD32" s="73">
        <v>7636250</v>
      </c>
      <c r="AE32" s="73">
        <v>5778159</v>
      </c>
      <c r="AF32" s="73">
        <v>6375522</v>
      </c>
      <c r="AG32" s="73">
        <v>8841267</v>
      </c>
      <c r="AH32" s="73">
        <v>10559581</v>
      </c>
      <c r="AI32" s="73">
        <v>8948427</v>
      </c>
      <c r="AJ32" s="73">
        <v>9802008</v>
      </c>
      <c r="AK32" s="99">
        <v>8841287</v>
      </c>
    </row>
    <row r="33" spans="2:37" x14ac:dyDescent="0.3">
      <c r="B33" s="90" t="s">
        <v>263</v>
      </c>
      <c r="C33" s="71">
        <v>14</v>
      </c>
      <c r="D33" s="71">
        <v>13.4</v>
      </c>
      <c r="E33" s="71">
        <v>14.6</v>
      </c>
      <c r="F33" s="72">
        <v>428.03669000000002</v>
      </c>
      <c r="G33" s="91" t="s">
        <v>309</v>
      </c>
      <c r="H33" s="98">
        <v>18</v>
      </c>
      <c r="I33" s="99">
        <v>9684</v>
      </c>
      <c r="J33" s="98">
        <v>2146126</v>
      </c>
      <c r="K33" s="73">
        <v>5236318</v>
      </c>
      <c r="L33" s="73">
        <v>4948603</v>
      </c>
      <c r="M33" s="73">
        <v>6737961</v>
      </c>
      <c r="N33" s="73">
        <v>5071795</v>
      </c>
      <c r="O33" s="73">
        <v>8251104</v>
      </c>
      <c r="P33" s="73">
        <v>6963513</v>
      </c>
      <c r="Q33" s="73">
        <v>6786071</v>
      </c>
      <c r="R33" s="73">
        <v>3884002</v>
      </c>
      <c r="S33" s="73">
        <v>5665139</v>
      </c>
      <c r="T33" s="73">
        <v>6158038</v>
      </c>
      <c r="U33" s="73">
        <v>7273908</v>
      </c>
      <c r="V33" s="73">
        <v>7517469</v>
      </c>
      <c r="W33" s="73">
        <v>8808827</v>
      </c>
      <c r="X33" s="73">
        <v>7264366</v>
      </c>
      <c r="Y33" s="73">
        <v>7258218</v>
      </c>
      <c r="Z33" s="73">
        <v>7104193</v>
      </c>
      <c r="AA33" s="73">
        <v>8669203</v>
      </c>
      <c r="AB33" s="73">
        <v>8395990</v>
      </c>
      <c r="AC33" s="73">
        <v>9392291</v>
      </c>
      <c r="AD33" s="73">
        <v>5835410</v>
      </c>
      <c r="AE33" s="73">
        <v>9918739</v>
      </c>
      <c r="AF33" s="73">
        <v>8731840</v>
      </c>
      <c r="AG33" s="73">
        <v>10594560</v>
      </c>
      <c r="AH33" s="73">
        <v>10633376</v>
      </c>
      <c r="AI33" s="73">
        <v>10152988</v>
      </c>
      <c r="AJ33" s="73">
        <v>17830887</v>
      </c>
      <c r="AK33" s="99">
        <v>10453486</v>
      </c>
    </row>
    <row r="34" spans="2:37" x14ac:dyDescent="0.3">
      <c r="B34" s="90" t="s">
        <v>263</v>
      </c>
      <c r="C34" s="71">
        <v>14</v>
      </c>
      <c r="D34" s="71">
        <v>13.5</v>
      </c>
      <c r="E34" s="71">
        <v>14.5</v>
      </c>
      <c r="F34" s="72">
        <v>426.02213999999998</v>
      </c>
      <c r="G34" s="91" t="s">
        <v>331</v>
      </c>
      <c r="H34" s="98">
        <v>0</v>
      </c>
      <c r="I34" s="99">
        <v>0</v>
      </c>
      <c r="J34" s="98">
        <v>691955</v>
      </c>
      <c r="K34" s="73">
        <v>2255534</v>
      </c>
      <c r="L34" s="73">
        <v>2064984</v>
      </c>
      <c r="M34" s="73">
        <v>3010409</v>
      </c>
      <c r="N34" s="73">
        <v>2071308</v>
      </c>
      <c r="O34" s="73">
        <v>3883346</v>
      </c>
      <c r="P34" s="73">
        <v>3230068</v>
      </c>
      <c r="Q34" s="73">
        <v>2818785</v>
      </c>
      <c r="R34" s="73">
        <v>1679334</v>
      </c>
      <c r="S34" s="73">
        <v>3008013</v>
      </c>
      <c r="T34" s="73">
        <v>2836980</v>
      </c>
      <c r="U34" s="73">
        <v>3591131</v>
      </c>
      <c r="V34" s="73">
        <v>3883629</v>
      </c>
      <c r="W34" s="73">
        <v>4745195</v>
      </c>
      <c r="X34" s="73">
        <v>4416175</v>
      </c>
      <c r="Y34" s="73">
        <v>3660681</v>
      </c>
      <c r="Z34" s="73">
        <v>4197470</v>
      </c>
      <c r="AA34" s="73">
        <v>5271124</v>
      </c>
      <c r="AB34" s="73">
        <v>5113912</v>
      </c>
      <c r="AC34" s="73">
        <v>5227918</v>
      </c>
      <c r="AD34" s="73">
        <v>3234494</v>
      </c>
      <c r="AE34" s="73">
        <v>5710228</v>
      </c>
      <c r="AF34" s="73">
        <v>4660857</v>
      </c>
      <c r="AG34" s="73">
        <v>8096668</v>
      </c>
      <c r="AH34" s="73">
        <v>7128035</v>
      </c>
      <c r="AI34" s="73">
        <v>7523456</v>
      </c>
      <c r="AJ34" s="73">
        <v>13653509</v>
      </c>
      <c r="AK34" s="99">
        <v>7882261</v>
      </c>
    </row>
    <row r="35" spans="2:37" x14ac:dyDescent="0.3">
      <c r="B35" s="90" t="s">
        <v>264</v>
      </c>
      <c r="C35" s="71">
        <v>14</v>
      </c>
      <c r="D35" s="71">
        <v>13.5</v>
      </c>
      <c r="E35" s="71">
        <v>14.5</v>
      </c>
      <c r="F35" s="72">
        <v>147.02879999999999</v>
      </c>
      <c r="G35" s="91" t="s">
        <v>309</v>
      </c>
      <c r="H35" s="98">
        <v>0</v>
      </c>
      <c r="I35" s="99">
        <v>0</v>
      </c>
      <c r="J35" s="98">
        <v>1632592</v>
      </c>
      <c r="K35" s="73">
        <v>1015909</v>
      </c>
      <c r="L35" s="73">
        <v>1472179</v>
      </c>
      <c r="M35" s="73">
        <v>1309633</v>
      </c>
      <c r="N35" s="73">
        <v>838770</v>
      </c>
      <c r="O35" s="73">
        <v>1447071</v>
      </c>
      <c r="P35" s="73">
        <v>845424</v>
      </c>
      <c r="Q35" s="73">
        <v>566750</v>
      </c>
      <c r="R35" s="73">
        <v>617568</v>
      </c>
      <c r="S35" s="73">
        <v>965215</v>
      </c>
      <c r="T35" s="73">
        <v>981317</v>
      </c>
      <c r="U35" s="73">
        <v>1085593</v>
      </c>
      <c r="V35" s="73">
        <v>1113290</v>
      </c>
      <c r="W35" s="73">
        <v>825582</v>
      </c>
      <c r="X35" s="73">
        <v>878877</v>
      </c>
      <c r="Y35" s="73">
        <v>1138489</v>
      </c>
      <c r="Z35" s="73">
        <v>733116</v>
      </c>
      <c r="AA35" s="73">
        <v>1094481</v>
      </c>
      <c r="AB35" s="73">
        <v>950019</v>
      </c>
      <c r="AC35" s="73">
        <v>1475835</v>
      </c>
      <c r="AD35" s="73">
        <v>1109807</v>
      </c>
      <c r="AE35" s="73">
        <v>2418992</v>
      </c>
      <c r="AF35" s="73">
        <v>1802270</v>
      </c>
      <c r="AG35" s="73">
        <v>1163225</v>
      </c>
      <c r="AH35" s="73">
        <v>433838</v>
      </c>
      <c r="AI35" s="73">
        <v>993771</v>
      </c>
      <c r="AJ35" s="73">
        <v>1431487</v>
      </c>
      <c r="AK35" s="99">
        <v>1850684</v>
      </c>
    </row>
    <row r="36" spans="2:37" x14ac:dyDescent="0.3">
      <c r="B36" s="90" t="s">
        <v>264</v>
      </c>
      <c r="C36" s="71">
        <v>13.05</v>
      </c>
      <c r="D36" s="71">
        <v>12.7</v>
      </c>
      <c r="E36" s="71">
        <v>13.4</v>
      </c>
      <c r="F36" s="72">
        <v>145.01425</v>
      </c>
      <c r="G36" s="91" t="s">
        <v>331</v>
      </c>
      <c r="H36" s="98">
        <v>359257</v>
      </c>
      <c r="I36" s="99">
        <v>76609</v>
      </c>
      <c r="J36" s="98">
        <v>4936982</v>
      </c>
      <c r="K36" s="73">
        <v>18191919</v>
      </c>
      <c r="L36" s="73">
        <v>10941470</v>
      </c>
      <c r="M36" s="73">
        <v>17834965</v>
      </c>
      <c r="N36" s="73">
        <v>53178861</v>
      </c>
      <c r="O36" s="73">
        <v>37574996</v>
      </c>
      <c r="P36" s="73">
        <v>41152989</v>
      </c>
      <c r="Q36" s="73">
        <v>82958387</v>
      </c>
      <c r="R36" s="73">
        <v>65729475</v>
      </c>
      <c r="S36" s="73">
        <v>61832186</v>
      </c>
      <c r="T36" s="73">
        <v>64933212</v>
      </c>
      <c r="U36" s="73">
        <v>45662546</v>
      </c>
      <c r="V36" s="73">
        <v>52642431</v>
      </c>
      <c r="W36" s="73">
        <v>41776182</v>
      </c>
      <c r="X36" s="73">
        <v>49054309</v>
      </c>
      <c r="Y36" s="73">
        <v>57213164</v>
      </c>
      <c r="Z36" s="73">
        <v>52684062</v>
      </c>
      <c r="AA36" s="73">
        <v>91666226</v>
      </c>
      <c r="AB36" s="73">
        <v>79847614</v>
      </c>
      <c r="AC36" s="73">
        <v>60399620</v>
      </c>
      <c r="AD36" s="73">
        <v>58703703</v>
      </c>
      <c r="AE36" s="73">
        <v>44108873</v>
      </c>
      <c r="AF36" s="73">
        <v>64553486</v>
      </c>
      <c r="AG36" s="73">
        <v>149861747</v>
      </c>
      <c r="AH36" s="73">
        <v>235161520</v>
      </c>
      <c r="AI36" s="73">
        <v>111951735</v>
      </c>
      <c r="AJ36" s="73">
        <v>118840229</v>
      </c>
      <c r="AK36" s="99">
        <v>126757519</v>
      </c>
    </row>
    <row r="37" spans="2:37" x14ac:dyDescent="0.3">
      <c r="B37" s="90" t="s">
        <v>248</v>
      </c>
      <c r="C37" s="71">
        <v>13.5</v>
      </c>
      <c r="D37" s="71">
        <v>13</v>
      </c>
      <c r="E37" s="71">
        <v>14</v>
      </c>
      <c r="F37" s="72">
        <v>90.054959999999994</v>
      </c>
      <c r="G37" s="91" t="s">
        <v>309</v>
      </c>
      <c r="H37" s="98">
        <v>11339897</v>
      </c>
      <c r="I37" s="99">
        <v>12012092</v>
      </c>
      <c r="J37" s="98">
        <v>865346781</v>
      </c>
      <c r="K37" s="73">
        <v>1021214008</v>
      </c>
      <c r="L37" s="73">
        <v>974114081</v>
      </c>
      <c r="M37" s="73">
        <v>1105379261</v>
      </c>
      <c r="N37" s="73">
        <v>1160680962</v>
      </c>
      <c r="O37" s="73">
        <v>1140147666</v>
      </c>
      <c r="P37" s="73">
        <v>1259663716</v>
      </c>
      <c r="Q37" s="73">
        <v>1044361085</v>
      </c>
      <c r="R37" s="73">
        <v>1022446729</v>
      </c>
      <c r="S37" s="73">
        <v>1185714204</v>
      </c>
      <c r="T37" s="73">
        <v>1302626379</v>
      </c>
      <c r="U37" s="73">
        <v>1568259744</v>
      </c>
      <c r="V37" s="73">
        <v>1267853769</v>
      </c>
      <c r="W37" s="73">
        <v>1354521515</v>
      </c>
      <c r="X37" s="73">
        <v>1472712482</v>
      </c>
      <c r="Y37" s="73">
        <v>1448316237</v>
      </c>
      <c r="Z37" s="73">
        <v>1423415024</v>
      </c>
      <c r="AA37" s="73">
        <v>1492979289</v>
      </c>
      <c r="AB37" s="73">
        <v>1407886885</v>
      </c>
      <c r="AC37" s="73">
        <v>1573340779</v>
      </c>
      <c r="AD37" s="73">
        <v>1899816521</v>
      </c>
      <c r="AE37" s="73">
        <v>1795466428</v>
      </c>
      <c r="AF37" s="73">
        <v>1486904106</v>
      </c>
      <c r="AG37" s="73">
        <v>2643338438</v>
      </c>
      <c r="AH37" s="73">
        <v>2396657416</v>
      </c>
      <c r="AI37" s="73">
        <v>2202645942</v>
      </c>
      <c r="AJ37" s="73">
        <v>3466206386</v>
      </c>
      <c r="AK37" s="99">
        <v>2057490627</v>
      </c>
    </row>
    <row r="38" spans="2:37" x14ac:dyDescent="0.3">
      <c r="B38" s="90" t="s">
        <v>248</v>
      </c>
      <c r="C38" s="71">
        <v>13.6</v>
      </c>
      <c r="D38" s="71">
        <v>13.3</v>
      </c>
      <c r="E38" s="71">
        <v>13.9</v>
      </c>
      <c r="F38" s="72">
        <v>88.040400000000005</v>
      </c>
      <c r="G38" s="91" t="s">
        <v>331</v>
      </c>
      <c r="H38" s="98">
        <v>160354</v>
      </c>
      <c r="I38" s="99">
        <v>100554</v>
      </c>
      <c r="J38" s="98">
        <v>204861145</v>
      </c>
      <c r="K38" s="73">
        <v>248709309</v>
      </c>
      <c r="L38" s="73">
        <v>249618399</v>
      </c>
      <c r="M38" s="73">
        <v>275838339</v>
      </c>
      <c r="N38" s="73">
        <v>284516150</v>
      </c>
      <c r="O38" s="73">
        <v>259159131</v>
      </c>
      <c r="P38" s="73">
        <v>325429443</v>
      </c>
      <c r="Q38" s="73">
        <v>270706665</v>
      </c>
      <c r="R38" s="73">
        <v>286393762</v>
      </c>
      <c r="S38" s="73">
        <v>319206699</v>
      </c>
      <c r="T38" s="73">
        <v>402073121</v>
      </c>
      <c r="U38" s="73">
        <v>491121068</v>
      </c>
      <c r="V38" s="73">
        <v>371692555</v>
      </c>
      <c r="W38" s="73">
        <v>367672995</v>
      </c>
      <c r="X38" s="73">
        <v>496580633</v>
      </c>
      <c r="Y38" s="73">
        <v>569393139</v>
      </c>
      <c r="Z38" s="73">
        <v>577687620</v>
      </c>
      <c r="AA38" s="73">
        <v>518884145</v>
      </c>
      <c r="AB38" s="73">
        <v>527859170</v>
      </c>
      <c r="AC38" s="73">
        <v>638595806</v>
      </c>
      <c r="AD38" s="73">
        <v>794064332</v>
      </c>
      <c r="AE38" s="73">
        <v>770025765</v>
      </c>
      <c r="AF38" s="73">
        <v>623319939</v>
      </c>
      <c r="AG38" s="73">
        <v>1173279459</v>
      </c>
      <c r="AH38" s="73">
        <v>1090419323</v>
      </c>
      <c r="AI38" s="73">
        <v>1022741689</v>
      </c>
      <c r="AJ38" s="73">
        <v>1569860344</v>
      </c>
      <c r="AK38" s="99">
        <v>912427753</v>
      </c>
    </row>
    <row r="39" spans="2:37" x14ac:dyDescent="0.3">
      <c r="B39" s="90" t="s">
        <v>208</v>
      </c>
      <c r="C39" s="71">
        <v>12.5</v>
      </c>
      <c r="D39" s="71">
        <v>12</v>
      </c>
      <c r="E39" s="71">
        <v>13</v>
      </c>
      <c r="F39" s="72">
        <v>138.05495999999999</v>
      </c>
      <c r="G39" s="91" t="s">
        <v>309</v>
      </c>
      <c r="H39" s="98">
        <v>553667</v>
      </c>
      <c r="I39" s="99">
        <v>432411</v>
      </c>
      <c r="J39" s="98">
        <v>158215300</v>
      </c>
      <c r="K39" s="73">
        <v>190411483</v>
      </c>
      <c r="L39" s="73">
        <v>175254422</v>
      </c>
      <c r="M39" s="73">
        <v>138627358</v>
      </c>
      <c r="N39" s="73">
        <v>141587966</v>
      </c>
      <c r="O39" s="73">
        <v>130103915</v>
      </c>
      <c r="P39" s="73">
        <v>160634796</v>
      </c>
      <c r="Q39" s="73">
        <v>97939255</v>
      </c>
      <c r="R39" s="73">
        <v>66272998</v>
      </c>
      <c r="S39" s="73">
        <v>198282954</v>
      </c>
      <c r="T39" s="73">
        <v>150502105</v>
      </c>
      <c r="U39" s="73">
        <v>200441180</v>
      </c>
      <c r="V39" s="73">
        <v>230331241</v>
      </c>
      <c r="W39" s="73">
        <v>189128659</v>
      </c>
      <c r="X39" s="73">
        <v>255032220</v>
      </c>
      <c r="Y39" s="73">
        <v>204368282</v>
      </c>
      <c r="Z39" s="73">
        <v>176639962</v>
      </c>
      <c r="AA39" s="73">
        <v>192726070</v>
      </c>
      <c r="AB39" s="73">
        <v>273948703</v>
      </c>
      <c r="AC39" s="73">
        <v>109052691</v>
      </c>
      <c r="AD39" s="73">
        <v>340866730</v>
      </c>
      <c r="AE39" s="73">
        <v>168798218</v>
      </c>
      <c r="AF39" s="73">
        <v>147908599</v>
      </c>
      <c r="AG39" s="73">
        <v>237627003</v>
      </c>
      <c r="AH39" s="73">
        <v>179518830</v>
      </c>
      <c r="AI39" s="73">
        <v>250878886</v>
      </c>
      <c r="AJ39" s="73">
        <v>328522842</v>
      </c>
      <c r="AK39" s="99">
        <v>389666336</v>
      </c>
    </row>
    <row r="40" spans="2:37" x14ac:dyDescent="0.3">
      <c r="B40" s="90" t="s">
        <v>208</v>
      </c>
      <c r="C40" s="71">
        <v>2.2000000000000002</v>
      </c>
      <c r="D40" s="71">
        <v>1.9</v>
      </c>
      <c r="E40" s="71">
        <v>2.5</v>
      </c>
      <c r="F40" s="72">
        <v>136.04040000000001</v>
      </c>
      <c r="G40" s="91" t="s">
        <v>331</v>
      </c>
      <c r="H40" s="98">
        <v>232990</v>
      </c>
      <c r="I40" s="99">
        <v>81782</v>
      </c>
      <c r="J40" s="98">
        <v>14565704</v>
      </c>
      <c r="K40" s="73">
        <v>27143921</v>
      </c>
      <c r="L40" s="73">
        <v>8469050</v>
      </c>
      <c r="M40" s="73">
        <v>12226851</v>
      </c>
      <c r="N40" s="73">
        <v>28731207</v>
      </c>
      <c r="O40" s="73">
        <v>19684996</v>
      </c>
      <c r="P40" s="73">
        <v>22626001</v>
      </c>
      <c r="Q40" s="73">
        <v>12164138</v>
      </c>
      <c r="R40" s="73">
        <v>17061541</v>
      </c>
      <c r="S40" s="73">
        <v>34193304</v>
      </c>
      <c r="T40" s="73">
        <v>56386343</v>
      </c>
      <c r="U40" s="73">
        <v>39915706</v>
      </c>
      <c r="V40" s="73">
        <v>21752514</v>
      </c>
      <c r="W40" s="73">
        <v>18487126</v>
      </c>
      <c r="X40" s="73">
        <v>20734888</v>
      </c>
      <c r="Y40" s="73">
        <v>17324058</v>
      </c>
      <c r="Z40" s="73">
        <v>23682004</v>
      </c>
      <c r="AA40" s="73">
        <v>17321258</v>
      </c>
      <c r="AB40" s="73">
        <v>36270051</v>
      </c>
      <c r="AC40" s="73">
        <v>36653004</v>
      </c>
      <c r="AD40" s="73">
        <v>91893003</v>
      </c>
      <c r="AE40" s="73">
        <v>31571716</v>
      </c>
      <c r="AF40" s="73">
        <v>65591965</v>
      </c>
      <c r="AG40" s="73">
        <v>74642954</v>
      </c>
      <c r="AH40" s="73">
        <v>118021950</v>
      </c>
      <c r="AI40" s="73">
        <v>57232055</v>
      </c>
      <c r="AJ40" s="73">
        <v>83920082</v>
      </c>
      <c r="AK40" s="99">
        <v>44176509</v>
      </c>
    </row>
    <row r="41" spans="2:37" x14ac:dyDescent="0.3">
      <c r="B41" s="90" t="s">
        <v>284</v>
      </c>
      <c r="C41" s="71">
        <v>14.9</v>
      </c>
      <c r="D41" s="71">
        <v>14.4</v>
      </c>
      <c r="E41" s="71">
        <v>15.4</v>
      </c>
      <c r="F41" s="72">
        <v>104.07061</v>
      </c>
      <c r="G41" s="91" t="s">
        <v>309</v>
      </c>
      <c r="H41" s="98">
        <v>5278467</v>
      </c>
      <c r="I41" s="99">
        <v>4201267</v>
      </c>
      <c r="J41" s="98">
        <v>305534362</v>
      </c>
      <c r="K41" s="73">
        <v>342950806</v>
      </c>
      <c r="L41" s="73">
        <v>291175967</v>
      </c>
      <c r="M41" s="73">
        <v>325378053</v>
      </c>
      <c r="N41" s="73">
        <v>391166764</v>
      </c>
      <c r="O41" s="73">
        <v>359512581</v>
      </c>
      <c r="P41" s="73">
        <v>388493992</v>
      </c>
      <c r="Q41" s="73">
        <v>394194318</v>
      </c>
      <c r="R41" s="73">
        <v>446511651</v>
      </c>
      <c r="S41" s="73">
        <v>427672623</v>
      </c>
      <c r="T41" s="73">
        <v>405287584</v>
      </c>
      <c r="U41" s="73">
        <v>488572548</v>
      </c>
      <c r="V41" s="73">
        <v>396549517</v>
      </c>
      <c r="W41" s="73">
        <v>375776902</v>
      </c>
      <c r="X41" s="73">
        <v>439200810</v>
      </c>
      <c r="Y41" s="73">
        <v>413517381</v>
      </c>
      <c r="Z41" s="73">
        <v>492209814</v>
      </c>
      <c r="AA41" s="73">
        <v>414603981</v>
      </c>
      <c r="AB41" s="73">
        <v>490903783</v>
      </c>
      <c r="AC41" s="73">
        <v>571504411</v>
      </c>
      <c r="AD41" s="73">
        <v>455179242</v>
      </c>
      <c r="AE41" s="73">
        <v>399235608</v>
      </c>
      <c r="AF41" s="73">
        <v>515170057</v>
      </c>
      <c r="AG41" s="73">
        <v>828084643</v>
      </c>
      <c r="AH41" s="73">
        <v>743663255</v>
      </c>
      <c r="AI41" s="73">
        <v>671217020</v>
      </c>
      <c r="AJ41" s="73">
        <v>775286861</v>
      </c>
      <c r="AK41" s="99">
        <v>798321278</v>
      </c>
    </row>
    <row r="42" spans="2:37" x14ac:dyDescent="0.3">
      <c r="B42" s="90" t="s">
        <v>284</v>
      </c>
      <c r="C42" s="71">
        <v>12.9</v>
      </c>
      <c r="D42" s="71">
        <v>12.5</v>
      </c>
      <c r="E42" s="71">
        <v>13.3</v>
      </c>
      <c r="F42" s="72">
        <v>102.05605</v>
      </c>
      <c r="G42" s="91" t="s">
        <v>331</v>
      </c>
      <c r="H42" s="98">
        <v>0</v>
      </c>
      <c r="I42" s="99">
        <v>0</v>
      </c>
      <c r="J42" s="98">
        <v>19206021</v>
      </c>
      <c r="K42" s="73">
        <v>33737192</v>
      </c>
      <c r="L42" s="73">
        <v>15944636</v>
      </c>
      <c r="M42" s="73">
        <v>17409789</v>
      </c>
      <c r="N42" s="73">
        <v>24611120</v>
      </c>
      <c r="O42" s="73">
        <v>14732543</v>
      </c>
      <c r="P42" s="73">
        <v>19323461</v>
      </c>
      <c r="Q42" s="73">
        <v>17111403</v>
      </c>
      <c r="R42" s="73">
        <v>14331921</v>
      </c>
      <c r="S42" s="73">
        <v>39730992</v>
      </c>
      <c r="T42" s="73">
        <v>88207520</v>
      </c>
      <c r="U42" s="73">
        <v>36612281</v>
      </c>
      <c r="V42" s="73">
        <v>20919074</v>
      </c>
      <c r="W42" s="73">
        <v>20078877</v>
      </c>
      <c r="X42" s="73">
        <v>27001158</v>
      </c>
      <c r="Y42" s="73">
        <v>21366799</v>
      </c>
      <c r="Z42" s="73">
        <v>26625133</v>
      </c>
      <c r="AA42" s="73">
        <v>20111782</v>
      </c>
      <c r="AB42" s="73">
        <v>27002243</v>
      </c>
      <c r="AC42" s="73">
        <v>26788463</v>
      </c>
      <c r="AD42" s="73">
        <v>51971568</v>
      </c>
      <c r="AE42" s="73">
        <v>40449553</v>
      </c>
      <c r="AF42" s="73">
        <v>46647983</v>
      </c>
      <c r="AG42" s="73">
        <v>67759685</v>
      </c>
      <c r="AH42" s="73">
        <v>142082369</v>
      </c>
      <c r="AI42" s="73">
        <v>63122359</v>
      </c>
      <c r="AJ42" s="73">
        <v>75093690</v>
      </c>
      <c r="AK42" s="99">
        <v>48947906</v>
      </c>
    </row>
    <row r="43" spans="2:37" x14ac:dyDescent="0.3">
      <c r="B43" s="90" t="s">
        <v>225</v>
      </c>
      <c r="C43" s="71">
        <v>12.98</v>
      </c>
      <c r="D43" s="71">
        <v>12.7</v>
      </c>
      <c r="E43" s="71">
        <v>13.25</v>
      </c>
      <c r="F43" s="72">
        <v>348.07035999999999</v>
      </c>
      <c r="G43" s="91" t="s">
        <v>309</v>
      </c>
      <c r="H43" s="98">
        <v>1332971</v>
      </c>
      <c r="I43" s="99">
        <v>470052</v>
      </c>
      <c r="J43" s="98">
        <v>5299018</v>
      </c>
      <c r="K43" s="73">
        <v>7535231</v>
      </c>
      <c r="L43" s="73">
        <v>12640987</v>
      </c>
      <c r="M43" s="73">
        <v>17571582</v>
      </c>
      <c r="N43" s="73">
        <v>17854438</v>
      </c>
      <c r="O43" s="73">
        <v>20213141</v>
      </c>
      <c r="P43" s="73">
        <v>13846886</v>
      </c>
      <c r="Q43" s="73">
        <v>23265391</v>
      </c>
      <c r="R43" s="73">
        <v>21936890</v>
      </c>
      <c r="S43" s="73">
        <v>17568950</v>
      </c>
      <c r="T43" s="73">
        <v>23826547</v>
      </c>
      <c r="U43" s="73">
        <v>29347219</v>
      </c>
      <c r="V43" s="73">
        <v>28572764</v>
      </c>
      <c r="W43" s="73">
        <v>35349457</v>
      </c>
      <c r="X43" s="73">
        <v>20465110</v>
      </c>
      <c r="Y43" s="73">
        <v>29541988</v>
      </c>
      <c r="Z43" s="73">
        <v>29846901</v>
      </c>
      <c r="AA43" s="73">
        <v>34637372</v>
      </c>
      <c r="AB43" s="73">
        <v>26047601</v>
      </c>
      <c r="AC43" s="73">
        <v>51409033</v>
      </c>
      <c r="AD43" s="73">
        <v>12237387</v>
      </c>
      <c r="AE43" s="73">
        <v>35471185</v>
      </c>
      <c r="AF43" s="73">
        <v>18915600</v>
      </c>
      <c r="AG43" s="73">
        <v>30350806</v>
      </c>
      <c r="AH43" s="73">
        <v>28227816</v>
      </c>
      <c r="AI43" s="73">
        <v>31924946</v>
      </c>
      <c r="AJ43" s="73">
        <v>41642232</v>
      </c>
      <c r="AK43" s="99">
        <v>45452016</v>
      </c>
    </row>
    <row r="44" spans="2:37" x14ac:dyDescent="0.3">
      <c r="B44" s="90" t="s">
        <v>225</v>
      </c>
      <c r="C44" s="71">
        <v>12.98</v>
      </c>
      <c r="D44" s="71">
        <v>12.7</v>
      </c>
      <c r="E44" s="71">
        <v>13.25</v>
      </c>
      <c r="F44" s="72">
        <v>346.05581000000001</v>
      </c>
      <c r="G44" s="91" t="s">
        <v>331</v>
      </c>
      <c r="H44" s="98">
        <v>156751</v>
      </c>
      <c r="I44" s="99">
        <v>21834</v>
      </c>
      <c r="J44" s="98">
        <v>1873645</v>
      </c>
      <c r="K44" s="73">
        <v>3211389</v>
      </c>
      <c r="L44" s="73">
        <v>5823005</v>
      </c>
      <c r="M44" s="73">
        <v>7138685</v>
      </c>
      <c r="N44" s="73">
        <v>8805660</v>
      </c>
      <c r="O44" s="73">
        <v>10265856</v>
      </c>
      <c r="P44" s="73">
        <v>6669736</v>
      </c>
      <c r="Q44" s="73">
        <v>11341336</v>
      </c>
      <c r="R44" s="73">
        <v>11665242</v>
      </c>
      <c r="S44" s="73">
        <v>9413145</v>
      </c>
      <c r="T44" s="73">
        <v>11885673</v>
      </c>
      <c r="U44" s="73">
        <v>15188198</v>
      </c>
      <c r="V44" s="73">
        <v>15639489</v>
      </c>
      <c r="W44" s="73">
        <v>17603408</v>
      </c>
      <c r="X44" s="73">
        <v>11022320</v>
      </c>
      <c r="Y44" s="73">
        <v>16204020</v>
      </c>
      <c r="Z44" s="73">
        <v>17079376</v>
      </c>
      <c r="AA44" s="73">
        <v>18914895</v>
      </c>
      <c r="AB44" s="73">
        <v>14881222</v>
      </c>
      <c r="AC44" s="73">
        <v>31157446</v>
      </c>
      <c r="AD44" s="73">
        <v>6574264</v>
      </c>
      <c r="AE44" s="73">
        <v>20940243</v>
      </c>
      <c r="AF44" s="73">
        <v>11284199</v>
      </c>
      <c r="AG44" s="73">
        <v>20094660</v>
      </c>
      <c r="AH44" s="73">
        <v>17241553</v>
      </c>
      <c r="AI44" s="73">
        <v>21025085</v>
      </c>
      <c r="AJ44" s="73">
        <v>27919726</v>
      </c>
      <c r="AK44" s="99">
        <v>26463986</v>
      </c>
    </row>
    <row r="45" spans="2:37" x14ac:dyDescent="0.3">
      <c r="B45" s="90" t="s">
        <v>209</v>
      </c>
      <c r="C45" s="71">
        <v>12.5</v>
      </c>
      <c r="D45" s="71">
        <v>12</v>
      </c>
      <c r="E45" s="71">
        <v>13</v>
      </c>
      <c r="F45" s="72">
        <v>138.05495999999999</v>
      </c>
      <c r="G45" s="91" t="s">
        <v>309</v>
      </c>
      <c r="H45" s="98">
        <v>553667</v>
      </c>
      <c r="I45" s="99">
        <v>432411</v>
      </c>
      <c r="J45" s="98">
        <v>158215300</v>
      </c>
      <c r="K45" s="73">
        <v>190411483</v>
      </c>
      <c r="L45" s="73">
        <v>175254422</v>
      </c>
      <c r="M45" s="73">
        <v>138627358</v>
      </c>
      <c r="N45" s="73">
        <v>141587966</v>
      </c>
      <c r="O45" s="73">
        <v>130103915</v>
      </c>
      <c r="P45" s="73">
        <v>160634796</v>
      </c>
      <c r="Q45" s="73">
        <v>97939255</v>
      </c>
      <c r="R45" s="73">
        <v>66272998</v>
      </c>
      <c r="S45" s="73">
        <v>198282954</v>
      </c>
      <c r="T45" s="73">
        <v>150502105</v>
      </c>
      <c r="U45" s="73">
        <v>200441180</v>
      </c>
      <c r="V45" s="73">
        <v>230331241</v>
      </c>
      <c r="W45" s="73">
        <v>189128659</v>
      </c>
      <c r="X45" s="73">
        <v>255032220</v>
      </c>
      <c r="Y45" s="73">
        <v>204368282</v>
      </c>
      <c r="Z45" s="73">
        <v>176639962</v>
      </c>
      <c r="AA45" s="73">
        <v>192726070</v>
      </c>
      <c r="AB45" s="73">
        <v>273948703</v>
      </c>
      <c r="AC45" s="73">
        <v>109052691</v>
      </c>
      <c r="AD45" s="73">
        <v>340866730</v>
      </c>
      <c r="AE45" s="73">
        <v>168798218</v>
      </c>
      <c r="AF45" s="73">
        <v>147908599</v>
      </c>
      <c r="AG45" s="73">
        <v>237627003</v>
      </c>
      <c r="AH45" s="73">
        <v>179518830</v>
      </c>
      <c r="AI45" s="73">
        <v>250878886</v>
      </c>
      <c r="AJ45" s="73">
        <v>328522842</v>
      </c>
      <c r="AK45" s="99">
        <v>389666336</v>
      </c>
    </row>
    <row r="46" spans="2:37" x14ac:dyDescent="0.3">
      <c r="B46" s="90" t="s">
        <v>209</v>
      </c>
      <c r="C46" s="71">
        <v>2.15</v>
      </c>
      <c r="D46" s="71">
        <v>1.9</v>
      </c>
      <c r="E46" s="71">
        <v>2.4</v>
      </c>
      <c r="F46" s="72">
        <v>136.04040000000001</v>
      </c>
      <c r="G46" s="91" t="s">
        <v>331</v>
      </c>
      <c r="H46" s="98">
        <v>194395</v>
      </c>
      <c r="I46" s="99">
        <v>60114</v>
      </c>
      <c r="J46" s="98">
        <v>14340098</v>
      </c>
      <c r="K46" s="73">
        <v>26824735</v>
      </c>
      <c r="L46" s="73">
        <v>8315713</v>
      </c>
      <c r="M46" s="73">
        <v>12012721</v>
      </c>
      <c r="N46" s="73">
        <v>28330071</v>
      </c>
      <c r="O46" s="73">
        <v>19499485</v>
      </c>
      <c r="P46" s="73">
        <v>22321778</v>
      </c>
      <c r="Q46" s="73">
        <v>11940315</v>
      </c>
      <c r="R46" s="73">
        <v>16816074</v>
      </c>
      <c r="S46" s="73">
        <v>33798930</v>
      </c>
      <c r="T46" s="73">
        <v>55880642</v>
      </c>
      <c r="U46" s="73">
        <v>39404897</v>
      </c>
      <c r="V46" s="73">
        <v>21554806</v>
      </c>
      <c r="W46" s="73">
        <v>18275744</v>
      </c>
      <c r="X46" s="73">
        <v>20504216</v>
      </c>
      <c r="Y46" s="73">
        <v>17175842</v>
      </c>
      <c r="Z46" s="73">
        <v>23504567</v>
      </c>
      <c r="AA46" s="73">
        <v>17149369</v>
      </c>
      <c r="AB46" s="73">
        <v>35862484</v>
      </c>
      <c r="AC46" s="73">
        <v>36270113</v>
      </c>
      <c r="AD46" s="73">
        <v>91078976</v>
      </c>
      <c r="AE46" s="73">
        <v>31236252</v>
      </c>
      <c r="AF46" s="73">
        <v>64752827</v>
      </c>
      <c r="AG46" s="73">
        <v>74004508</v>
      </c>
      <c r="AH46" s="73">
        <v>117020759</v>
      </c>
      <c r="AI46" s="73">
        <v>56527091</v>
      </c>
      <c r="AJ46" s="73">
        <v>83214111</v>
      </c>
      <c r="AK46" s="99">
        <v>43676308</v>
      </c>
    </row>
    <row r="47" spans="2:37" x14ac:dyDescent="0.3">
      <c r="B47" s="90" t="s">
        <v>200</v>
      </c>
      <c r="C47" s="71">
        <v>12.25</v>
      </c>
      <c r="D47" s="71">
        <v>11</v>
      </c>
      <c r="E47" s="71">
        <v>13.5</v>
      </c>
      <c r="F47" s="72">
        <v>175.11895000000001</v>
      </c>
      <c r="G47" s="91" t="s">
        <v>309</v>
      </c>
      <c r="H47" s="98">
        <v>41989133</v>
      </c>
      <c r="I47" s="99">
        <v>15758502</v>
      </c>
      <c r="J47" s="98">
        <v>3770238</v>
      </c>
      <c r="K47" s="73">
        <v>3043814</v>
      </c>
      <c r="L47" s="73">
        <v>2107134</v>
      </c>
      <c r="M47" s="73">
        <v>1272982</v>
      </c>
      <c r="N47" s="73">
        <v>1359801</v>
      </c>
      <c r="O47" s="73">
        <v>1005131</v>
      </c>
      <c r="P47" s="73">
        <v>714113</v>
      </c>
      <c r="Q47" s="73">
        <v>562799</v>
      </c>
      <c r="R47" s="73">
        <v>712672</v>
      </c>
      <c r="S47" s="73">
        <v>471703</v>
      </c>
      <c r="T47" s="73">
        <v>365057</v>
      </c>
      <c r="U47" s="73">
        <v>197268</v>
      </c>
      <c r="V47" s="73">
        <v>471752</v>
      </c>
      <c r="W47" s="73">
        <v>339509</v>
      </c>
      <c r="X47" s="73">
        <v>255124</v>
      </c>
      <c r="Y47" s="73">
        <v>366569</v>
      </c>
      <c r="Z47" s="73">
        <v>624638</v>
      </c>
      <c r="AA47" s="73">
        <v>387537</v>
      </c>
      <c r="AB47" s="73">
        <v>319822</v>
      </c>
      <c r="AC47" s="73">
        <v>310132</v>
      </c>
      <c r="AD47" s="73">
        <v>175405</v>
      </c>
      <c r="AE47" s="73">
        <v>75682</v>
      </c>
      <c r="AF47" s="73">
        <v>180806</v>
      </c>
      <c r="AG47" s="73">
        <v>542573</v>
      </c>
      <c r="AH47" s="73">
        <v>148964</v>
      </c>
      <c r="AI47" s="73">
        <v>169954</v>
      </c>
      <c r="AJ47" s="73">
        <v>74728</v>
      </c>
      <c r="AK47" s="99">
        <v>284954</v>
      </c>
    </row>
    <row r="48" spans="2:37" x14ac:dyDescent="0.3">
      <c r="B48" s="90" t="s">
        <v>277</v>
      </c>
      <c r="C48" s="71">
        <v>14.5</v>
      </c>
      <c r="D48" s="71">
        <v>14</v>
      </c>
      <c r="E48" s="71">
        <v>15</v>
      </c>
      <c r="F48" s="72">
        <v>133.06076999999999</v>
      </c>
      <c r="G48" s="91" t="s">
        <v>309</v>
      </c>
      <c r="H48" s="98">
        <v>3693671</v>
      </c>
      <c r="I48" s="99">
        <v>1643862</v>
      </c>
      <c r="J48" s="98">
        <v>63457554</v>
      </c>
      <c r="K48" s="73">
        <v>67025197</v>
      </c>
      <c r="L48" s="73">
        <v>85576787</v>
      </c>
      <c r="M48" s="73">
        <v>77079282</v>
      </c>
      <c r="N48" s="73">
        <v>60935604</v>
      </c>
      <c r="O48" s="73">
        <v>68328705</v>
      </c>
      <c r="P48" s="73">
        <v>96084409</v>
      </c>
      <c r="Q48" s="73">
        <v>68871208</v>
      </c>
      <c r="R48" s="73">
        <v>80856384</v>
      </c>
      <c r="S48" s="73">
        <v>63265510</v>
      </c>
      <c r="T48" s="73">
        <v>56774877</v>
      </c>
      <c r="U48" s="73">
        <v>133236174</v>
      </c>
      <c r="V48" s="73">
        <v>112342497</v>
      </c>
      <c r="W48" s="73">
        <v>146023404</v>
      </c>
      <c r="X48" s="73">
        <v>120732071</v>
      </c>
      <c r="Y48" s="73">
        <v>110343793</v>
      </c>
      <c r="Z48" s="73">
        <v>112193185</v>
      </c>
      <c r="AA48" s="73">
        <v>100943404</v>
      </c>
      <c r="AB48" s="73">
        <v>96977943</v>
      </c>
      <c r="AC48" s="73">
        <v>156998103</v>
      </c>
      <c r="AD48" s="73">
        <v>101781467</v>
      </c>
      <c r="AE48" s="73">
        <v>246940099</v>
      </c>
      <c r="AF48" s="73">
        <v>84875507</v>
      </c>
      <c r="AG48" s="73">
        <v>111798459</v>
      </c>
      <c r="AH48" s="73">
        <v>91957519</v>
      </c>
      <c r="AI48" s="73">
        <v>127322351</v>
      </c>
      <c r="AJ48" s="73">
        <v>294107091</v>
      </c>
      <c r="AK48" s="99">
        <v>122295002</v>
      </c>
    </row>
    <row r="49" spans="2:37" x14ac:dyDescent="0.3">
      <c r="B49" s="90" t="s">
        <v>277</v>
      </c>
      <c r="C49" s="71">
        <v>14.55</v>
      </c>
      <c r="D49" s="71">
        <v>14</v>
      </c>
      <c r="E49" s="71">
        <v>15.1</v>
      </c>
      <c r="F49" s="72">
        <v>131.04622000000001</v>
      </c>
      <c r="G49" s="91" t="s">
        <v>331</v>
      </c>
      <c r="H49" s="98">
        <v>54423</v>
      </c>
      <c r="I49" s="99">
        <v>40735</v>
      </c>
      <c r="J49" s="98">
        <v>21231595</v>
      </c>
      <c r="K49" s="73">
        <v>21938250</v>
      </c>
      <c r="L49" s="73">
        <v>27796017</v>
      </c>
      <c r="M49" s="73">
        <v>25994555</v>
      </c>
      <c r="N49" s="73">
        <v>19586095</v>
      </c>
      <c r="O49" s="73">
        <v>23035746</v>
      </c>
      <c r="P49" s="73">
        <v>29852695</v>
      </c>
      <c r="Q49" s="73">
        <v>22269143</v>
      </c>
      <c r="R49" s="73">
        <v>26974036</v>
      </c>
      <c r="S49" s="73">
        <v>21662793</v>
      </c>
      <c r="T49" s="73">
        <v>19809300</v>
      </c>
      <c r="U49" s="73">
        <v>42248140</v>
      </c>
      <c r="V49" s="73">
        <v>39143271</v>
      </c>
      <c r="W49" s="73">
        <v>46314870</v>
      </c>
      <c r="X49" s="73">
        <v>47735304</v>
      </c>
      <c r="Y49" s="73">
        <v>41719378</v>
      </c>
      <c r="Z49" s="73">
        <v>47279086</v>
      </c>
      <c r="AA49" s="73">
        <v>41516639</v>
      </c>
      <c r="AB49" s="73">
        <v>37081000</v>
      </c>
      <c r="AC49" s="73">
        <v>59425237</v>
      </c>
      <c r="AD49" s="73">
        <v>44640115</v>
      </c>
      <c r="AE49" s="73">
        <v>91923469</v>
      </c>
      <c r="AF49" s="73">
        <v>34405028</v>
      </c>
      <c r="AG49" s="73">
        <v>49528910</v>
      </c>
      <c r="AH49" s="73">
        <v>43545635</v>
      </c>
      <c r="AI49" s="73">
        <v>56443386</v>
      </c>
      <c r="AJ49" s="73">
        <v>112751194</v>
      </c>
      <c r="AK49" s="99">
        <v>58028983</v>
      </c>
    </row>
    <row r="50" spans="2:37" x14ac:dyDescent="0.3">
      <c r="B50" s="90" t="s">
        <v>257</v>
      </c>
      <c r="C50" s="71">
        <v>13.9</v>
      </c>
      <c r="D50" s="71">
        <v>13.3</v>
      </c>
      <c r="E50" s="71">
        <v>14.5</v>
      </c>
      <c r="F50" s="72">
        <v>134.04478</v>
      </c>
      <c r="G50" s="91" t="s">
        <v>309</v>
      </c>
      <c r="H50" s="98">
        <v>2156585</v>
      </c>
      <c r="I50" s="99">
        <v>1449577</v>
      </c>
      <c r="J50" s="98">
        <v>161474029</v>
      </c>
      <c r="K50" s="73">
        <v>214773003</v>
      </c>
      <c r="L50" s="73">
        <v>188778718</v>
      </c>
      <c r="M50" s="73">
        <v>218486256</v>
      </c>
      <c r="N50" s="73">
        <v>245863883</v>
      </c>
      <c r="O50" s="73">
        <v>197564648</v>
      </c>
      <c r="P50" s="73">
        <v>225241804</v>
      </c>
      <c r="Q50" s="73">
        <v>268290996</v>
      </c>
      <c r="R50" s="73">
        <v>255410585</v>
      </c>
      <c r="S50" s="73">
        <v>242285354</v>
      </c>
      <c r="T50" s="73">
        <v>291096492</v>
      </c>
      <c r="U50" s="73">
        <v>367965458</v>
      </c>
      <c r="V50" s="73">
        <v>240836019</v>
      </c>
      <c r="W50" s="73">
        <v>277212828</v>
      </c>
      <c r="X50" s="73">
        <v>275760844</v>
      </c>
      <c r="Y50" s="73">
        <v>306214073</v>
      </c>
      <c r="Z50" s="73">
        <v>363473702</v>
      </c>
      <c r="AA50" s="73">
        <v>283983664</v>
      </c>
      <c r="AB50" s="73">
        <v>362158500</v>
      </c>
      <c r="AC50" s="73">
        <v>490423685</v>
      </c>
      <c r="AD50" s="73">
        <v>389609762</v>
      </c>
      <c r="AE50" s="73">
        <v>543517413</v>
      </c>
      <c r="AF50" s="73">
        <v>479993245</v>
      </c>
      <c r="AG50" s="73">
        <v>497073546</v>
      </c>
      <c r="AH50" s="73">
        <v>414568964</v>
      </c>
      <c r="AI50" s="73">
        <v>451345650</v>
      </c>
      <c r="AJ50" s="73">
        <v>590639309</v>
      </c>
      <c r="AK50" s="99">
        <v>474619899</v>
      </c>
    </row>
    <row r="51" spans="2:37" x14ac:dyDescent="0.3">
      <c r="B51" s="90" t="s">
        <v>257</v>
      </c>
      <c r="C51" s="71">
        <v>13.75</v>
      </c>
      <c r="D51" s="71">
        <v>13</v>
      </c>
      <c r="E51" s="71">
        <v>14.5</v>
      </c>
      <c r="F51" s="72">
        <v>132.03022999999999</v>
      </c>
      <c r="G51" s="91" t="s">
        <v>331</v>
      </c>
      <c r="H51" s="98">
        <v>1533538</v>
      </c>
      <c r="I51" s="99">
        <v>649131</v>
      </c>
      <c r="J51" s="98">
        <v>394580299</v>
      </c>
      <c r="K51" s="73">
        <v>402894544</v>
      </c>
      <c r="L51" s="73">
        <v>384813149</v>
      </c>
      <c r="M51" s="73">
        <v>384068738</v>
      </c>
      <c r="N51" s="73">
        <v>401256891</v>
      </c>
      <c r="O51" s="73">
        <v>372213533</v>
      </c>
      <c r="P51" s="73">
        <v>368065196</v>
      </c>
      <c r="Q51" s="73">
        <v>414191242</v>
      </c>
      <c r="R51" s="73">
        <v>467784090</v>
      </c>
      <c r="S51" s="73">
        <v>451284584</v>
      </c>
      <c r="T51" s="73">
        <v>476162381</v>
      </c>
      <c r="U51" s="73">
        <v>563336195</v>
      </c>
      <c r="V51" s="73">
        <v>393493180</v>
      </c>
      <c r="W51" s="73">
        <v>435821309</v>
      </c>
      <c r="X51" s="73">
        <v>513447843</v>
      </c>
      <c r="Y51" s="73">
        <v>534315891</v>
      </c>
      <c r="Z51" s="73">
        <v>685345252</v>
      </c>
      <c r="AA51" s="73">
        <v>505591421</v>
      </c>
      <c r="AB51" s="73">
        <v>640656310</v>
      </c>
      <c r="AC51" s="73">
        <v>910019903</v>
      </c>
      <c r="AD51" s="73">
        <v>744445186</v>
      </c>
      <c r="AE51" s="73">
        <v>1018471285</v>
      </c>
      <c r="AF51" s="73">
        <v>891484917</v>
      </c>
      <c r="AG51" s="73">
        <v>1028622660</v>
      </c>
      <c r="AH51" s="73">
        <v>859142445</v>
      </c>
      <c r="AI51" s="73">
        <v>1003471336</v>
      </c>
      <c r="AJ51" s="73">
        <v>1287006626</v>
      </c>
      <c r="AK51" s="99">
        <v>1119108919</v>
      </c>
    </row>
    <row r="52" spans="2:37" x14ac:dyDescent="0.3">
      <c r="B52" s="90" t="s">
        <v>296</v>
      </c>
      <c r="C52" s="71">
        <v>17.45</v>
      </c>
      <c r="D52" s="71">
        <v>15</v>
      </c>
      <c r="E52" s="71">
        <v>19.899999999999999</v>
      </c>
      <c r="F52" s="72">
        <v>508.00301999999999</v>
      </c>
      <c r="G52" s="91" t="s">
        <v>309</v>
      </c>
      <c r="H52" s="98">
        <v>10965</v>
      </c>
      <c r="I52" s="99">
        <v>3579</v>
      </c>
      <c r="J52" s="98">
        <v>100564</v>
      </c>
      <c r="K52" s="73">
        <v>633168</v>
      </c>
      <c r="L52" s="73">
        <v>546827</v>
      </c>
      <c r="M52" s="73">
        <v>807104</v>
      </c>
      <c r="N52" s="73">
        <v>575119</v>
      </c>
      <c r="O52" s="73">
        <v>884899</v>
      </c>
      <c r="P52" s="73">
        <v>1136534</v>
      </c>
      <c r="Q52" s="73">
        <v>902707</v>
      </c>
      <c r="R52" s="73">
        <v>556482</v>
      </c>
      <c r="S52" s="73">
        <v>1051431</v>
      </c>
      <c r="T52" s="73">
        <v>1025481</v>
      </c>
      <c r="U52" s="73">
        <v>1232769</v>
      </c>
      <c r="V52" s="73">
        <v>1278244</v>
      </c>
      <c r="W52" s="73">
        <v>1629158</v>
      </c>
      <c r="X52" s="73">
        <v>1355047</v>
      </c>
      <c r="Y52" s="73">
        <v>1178510</v>
      </c>
      <c r="Z52" s="73">
        <v>1251105</v>
      </c>
      <c r="AA52" s="73">
        <v>1257508</v>
      </c>
      <c r="AB52" s="73">
        <v>1209694</v>
      </c>
      <c r="AC52" s="73">
        <v>1549836</v>
      </c>
      <c r="AD52" s="73">
        <v>1078386</v>
      </c>
      <c r="AE52" s="73">
        <v>1309813</v>
      </c>
      <c r="AF52" s="73">
        <v>849263</v>
      </c>
      <c r="AG52" s="73">
        <v>925058</v>
      </c>
      <c r="AH52" s="73">
        <v>1100995</v>
      </c>
      <c r="AI52" s="73">
        <v>917517</v>
      </c>
      <c r="AJ52" s="73">
        <v>1198179</v>
      </c>
      <c r="AK52" s="99">
        <v>1141835</v>
      </c>
    </row>
    <row r="53" spans="2:37" x14ac:dyDescent="0.3">
      <c r="B53" s="90" t="s">
        <v>296</v>
      </c>
      <c r="C53" s="71">
        <v>17.45</v>
      </c>
      <c r="D53" s="71">
        <v>15</v>
      </c>
      <c r="E53" s="71">
        <v>19.899999999999999</v>
      </c>
      <c r="F53" s="72">
        <v>505.98847000000001</v>
      </c>
      <c r="G53" s="91" t="s">
        <v>331</v>
      </c>
      <c r="H53" s="98">
        <v>0</v>
      </c>
      <c r="I53" s="99">
        <v>0</v>
      </c>
      <c r="J53" s="98">
        <v>0</v>
      </c>
      <c r="K53" s="73">
        <v>12968</v>
      </c>
      <c r="L53" s="73">
        <v>0</v>
      </c>
      <c r="M53" s="73">
        <v>0</v>
      </c>
      <c r="N53" s="73">
        <v>10938</v>
      </c>
      <c r="O53" s="73">
        <v>0</v>
      </c>
      <c r="P53" s="73">
        <v>24185</v>
      </c>
      <c r="Q53" s="73">
        <v>0</v>
      </c>
      <c r="R53" s="73">
        <v>16740</v>
      </c>
      <c r="S53" s="73">
        <v>51076</v>
      </c>
      <c r="T53" s="73">
        <v>20067</v>
      </c>
      <c r="U53" s="73">
        <v>72042</v>
      </c>
      <c r="V53" s="73">
        <v>48551</v>
      </c>
      <c r="W53" s="73">
        <v>35318</v>
      </c>
      <c r="X53" s="73">
        <v>35039</v>
      </c>
      <c r="Y53" s="73">
        <v>53006</v>
      </c>
      <c r="Z53" s="73">
        <v>11185</v>
      </c>
      <c r="AA53" s="73">
        <v>0</v>
      </c>
      <c r="AB53" s="73">
        <v>2093</v>
      </c>
      <c r="AC53" s="73">
        <v>36457</v>
      </c>
      <c r="AD53" s="73">
        <v>0</v>
      </c>
      <c r="AE53" s="73">
        <v>28927</v>
      </c>
      <c r="AF53" s="73">
        <v>23390</v>
      </c>
      <c r="AG53" s="73">
        <v>22681</v>
      </c>
      <c r="AH53" s="73">
        <v>46389</v>
      </c>
      <c r="AI53" s="73">
        <v>0</v>
      </c>
      <c r="AJ53" s="73">
        <v>95364</v>
      </c>
      <c r="AK53" s="99">
        <v>12096</v>
      </c>
    </row>
    <row r="54" spans="2:37" x14ac:dyDescent="0.3">
      <c r="B54" s="90" t="s">
        <v>202</v>
      </c>
      <c r="C54" s="71">
        <v>12.3</v>
      </c>
      <c r="D54" s="71">
        <v>11.8</v>
      </c>
      <c r="E54" s="71">
        <v>12.8</v>
      </c>
      <c r="F54" s="72">
        <v>118.08626</v>
      </c>
      <c r="G54" s="91" t="s">
        <v>309</v>
      </c>
      <c r="H54" s="98">
        <v>59965228</v>
      </c>
      <c r="I54" s="99">
        <v>59405827</v>
      </c>
      <c r="J54" s="98">
        <v>6155786631</v>
      </c>
      <c r="K54" s="73">
        <v>8771374934</v>
      </c>
      <c r="L54" s="73">
        <v>6014495973</v>
      </c>
      <c r="M54" s="73">
        <v>7959210668</v>
      </c>
      <c r="N54" s="73">
        <v>8447612352</v>
      </c>
      <c r="O54" s="73">
        <v>7101655422</v>
      </c>
      <c r="P54" s="73">
        <v>8324959771</v>
      </c>
      <c r="Q54" s="73">
        <v>7354204753</v>
      </c>
      <c r="R54" s="73">
        <v>5570576866</v>
      </c>
      <c r="S54" s="73">
        <v>9651546024</v>
      </c>
      <c r="T54" s="73">
        <v>9929086966</v>
      </c>
      <c r="U54" s="73">
        <v>10425591533</v>
      </c>
      <c r="V54" s="73">
        <v>8419622473</v>
      </c>
      <c r="W54" s="73">
        <v>7877880194</v>
      </c>
      <c r="X54" s="73">
        <v>7867674081</v>
      </c>
      <c r="Y54" s="73">
        <v>9773028844</v>
      </c>
      <c r="Z54" s="73">
        <v>9166895520</v>
      </c>
      <c r="AA54" s="73">
        <v>6991937224</v>
      </c>
      <c r="AB54" s="73">
        <v>7463371915</v>
      </c>
      <c r="AC54" s="73">
        <v>6807824658</v>
      </c>
      <c r="AD54" s="73">
        <v>10958758468</v>
      </c>
      <c r="AE54" s="73">
        <v>9490117941</v>
      </c>
      <c r="AF54" s="73">
        <v>6937973016</v>
      </c>
      <c r="AG54" s="73">
        <v>12948701554</v>
      </c>
      <c r="AH54" s="73">
        <v>18864924086</v>
      </c>
      <c r="AI54" s="73">
        <v>12771443872</v>
      </c>
      <c r="AJ54" s="73">
        <v>17154774015</v>
      </c>
      <c r="AK54" s="99">
        <v>11066295369</v>
      </c>
    </row>
    <row r="55" spans="2:37" x14ac:dyDescent="0.3">
      <c r="B55" s="90" t="s">
        <v>202</v>
      </c>
      <c r="C55" s="71">
        <v>12.1</v>
      </c>
      <c r="D55" s="71">
        <v>11.7</v>
      </c>
      <c r="E55" s="71">
        <v>12.5</v>
      </c>
      <c r="F55" s="72">
        <v>116.07170000000001</v>
      </c>
      <c r="G55" s="91" t="s">
        <v>331</v>
      </c>
      <c r="H55" s="98">
        <v>327162</v>
      </c>
      <c r="I55" s="99">
        <v>468145</v>
      </c>
      <c r="J55" s="98">
        <v>243182208</v>
      </c>
      <c r="K55" s="73">
        <v>304389206</v>
      </c>
      <c r="L55" s="73">
        <v>264762671</v>
      </c>
      <c r="M55" s="73">
        <v>324540649</v>
      </c>
      <c r="N55" s="73">
        <v>311014194</v>
      </c>
      <c r="O55" s="73">
        <v>283898448</v>
      </c>
      <c r="P55" s="73">
        <v>323877700</v>
      </c>
      <c r="Q55" s="73">
        <v>335620316</v>
      </c>
      <c r="R55" s="73">
        <v>316573656</v>
      </c>
      <c r="S55" s="73">
        <v>357227714</v>
      </c>
      <c r="T55" s="73">
        <v>393767316</v>
      </c>
      <c r="U55" s="73">
        <v>508546582</v>
      </c>
      <c r="V55" s="73">
        <v>364347386</v>
      </c>
      <c r="W55" s="73">
        <v>401242280</v>
      </c>
      <c r="X55" s="73">
        <v>393826513</v>
      </c>
      <c r="Y55" s="73">
        <v>401487895</v>
      </c>
      <c r="Z55" s="73">
        <v>513563510</v>
      </c>
      <c r="AA55" s="73">
        <v>417740551</v>
      </c>
      <c r="AB55" s="73">
        <v>456618247</v>
      </c>
      <c r="AC55" s="73">
        <v>628444906</v>
      </c>
      <c r="AD55" s="73">
        <v>556182455</v>
      </c>
      <c r="AE55" s="73">
        <v>834202652</v>
      </c>
      <c r="AF55" s="73">
        <v>618380776</v>
      </c>
      <c r="AG55" s="73">
        <v>792050566</v>
      </c>
      <c r="AH55" s="73">
        <v>837800514</v>
      </c>
      <c r="AI55" s="73">
        <v>778275438</v>
      </c>
      <c r="AJ55" s="73">
        <v>1156923980</v>
      </c>
      <c r="AK55" s="99">
        <v>730903299</v>
      </c>
    </row>
    <row r="56" spans="2:37" x14ac:dyDescent="0.3">
      <c r="B56" s="90" t="s">
        <v>175</v>
      </c>
      <c r="C56" s="71">
        <v>10.5</v>
      </c>
      <c r="D56" s="71">
        <v>10</v>
      </c>
      <c r="E56" s="71">
        <v>11</v>
      </c>
      <c r="F56" s="72">
        <v>245.09544</v>
      </c>
      <c r="G56" s="91" t="s">
        <v>309</v>
      </c>
      <c r="H56" s="98">
        <v>2466746</v>
      </c>
      <c r="I56" s="99">
        <v>2239558</v>
      </c>
      <c r="J56" s="98">
        <v>15556919</v>
      </c>
      <c r="K56" s="73">
        <v>24464603</v>
      </c>
      <c r="L56" s="73">
        <v>14758682</v>
      </c>
      <c r="M56" s="73">
        <v>13330146</v>
      </c>
      <c r="N56" s="73">
        <v>21913980</v>
      </c>
      <c r="O56" s="73">
        <v>13176860</v>
      </c>
      <c r="P56" s="73">
        <v>16649585</v>
      </c>
      <c r="Q56" s="73">
        <v>24264822</v>
      </c>
      <c r="R56" s="73">
        <v>15585642</v>
      </c>
      <c r="S56" s="73">
        <v>27844522</v>
      </c>
      <c r="T56" s="73">
        <v>28950275</v>
      </c>
      <c r="U56" s="73">
        <v>19449698</v>
      </c>
      <c r="V56" s="73">
        <v>13851778</v>
      </c>
      <c r="W56" s="73">
        <v>15352737</v>
      </c>
      <c r="X56" s="73">
        <v>21890587</v>
      </c>
      <c r="Y56" s="73">
        <v>13738483</v>
      </c>
      <c r="Z56" s="73">
        <v>18111283</v>
      </c>
      <c r="AA56" s="73">
        <v>12885693</v>
      </c>
      <c r="AB56" s="73">
        <v>29072642</v>
      </c>
      <c r="AC56" s="73">
        <v>18925692</v>
      </c>
      <c r="AD56" s="73">
        <v>31206666</v>
      </c>
      <c r="AE56" s="73">
        <v>30128425</v>
      </c>
      <c r="AF56" s="73">
        <v>44908410</v>
      </c>
      <c r="AG56" s="73">
        <v>42203206</v>
      </c>
      <c r="AH56" s="73">
        <v>48211928</v>
      </c>
      <c r="AI56" s="73">
        <v>28935306</v>
      </c>
      <c r="AJ56" s="73">
        <v>44725713</v>
      </c>
      <c r="AK56" s="99">
        <v>31096224</v>
      </c>
    </row>
    <row r="57" spans="2:37" x14ac:dyDescent="0.3">
      <c r="B57" s="90" t="s">
        <v>173</v>
      </c>
      <c r="C57" s="71">
        <v>9.9499999999999993</v>
      </c>
      <c r="D57" s="71">
        <v>9.5</v>
      </c>
      <c r="E57" s="71">
        <v>10.4</v>
      </c>
      <c r="F57" s="72">
        <v>330.0598</v>
      </c>
      <c r="G57" s="91" t="s">
        <v>309</v>
      </c>
      <c r="H57" s="98">
        <v>0</v>
      </c>
      <c r="I57" s="99">
        <v>0</v>
      </c>
      <c r="J57" s="98">
        <v>3228757</v>
      </c>
      <c r="K57" s="73">
        <v>3297048</v>
      </c>
      <c r="L57" s="73">
        <v>1156350</v>
      </c>
      <c r="M57" s="73">
        <v>1385622</v>
      </c>
      <c r="N57" s="73">
        <v>1140224</v>
      </c>
      <c r="O57" s="73">
        <v>765740</v>
      </c>
      <c r="P57" s="73">
        <v>925275</v>
      </c>
      <c r="Q57" s="73">
        <v>614481</v>
      </c>
      <c r="R57" s="73">
        <v>491477</v>
      </c>
      <c r="S57" s="73">
        <v>464126</v>
      </c>
      <c r="T57" s="73">
        <v>315653</v>
      </c>
      <c r="U57" s="73">
        <v>305930</v>
      </c>
      <c r="V57" s="73">
        <v>247113</v>
      </c>
      <c r="W57" s="73">
        <v>295160</v>
      </c>
      <c r="X57" s="73">
        <v>109046</v>
      </c>
      <c r="Y57" s="73">
        <v>118728</v>
      </c>
      <c r="Z57" s="73">
        <v>117057</v>
      </c>
      <c r="AA57" s="73">
        <v>80744</v>
      </c>
      <c r="AB57" s="73">
        <v>39503</v>
      </c>
      <c r="AC57" s="73">
        <v>104335</v>
      </c>
      <c r="AD57" s="73">
        <v>58002</v>
      </c>
      <c r="AE57" s="73">
        <v>112300</v>
      </c>
      <c r="AF57" s="73">
        <v>88257</v>
      </c>
      <c r="AG57" s="73">
        <v>45751</v>
      </c>
      <c r="AH57" s="73">
        <v>59653</v>
      </c>
      <c r="AI57" s="73">
        <v>47755</v>
      </c>
      <c r="AJ57" s="73">
        <v>35921</v>
      </c>
      <c r="AK57" s="99">
        <v>16443</v>
      </c>
    </row>
    <row r="58" spans="2:37" x14ac:dyDescent="0.3">
      <c r="B58" s="90" t="s">
        <v>173</v>
      </c>
      <c r="C58" s="71">
        <v>10</v>
      </c>
      <c r="D58" s="71">
        <v>9.5</v>
      </c>
      <c r="E58" s="71">
        <v>10.5</v>
      </c>
      <c r="F58" s="72">
        <v>330.0598</v>
      </c>
      <c r="G58" s="91" t="s">
        <v>331</v>
      </c>
      <c r="H58" s="98">
        <v>0</v>
      </c>
      <c r="I58" s="99">
        <v>0</v>
      </c>
      <c r="J58" s="98">
        <v>3233590</v>
      </c>
      <c r="K58" s="73">
        <v>3297135</v>
      </c>
      <c r="L58" s="73">
        <v>1177828</v>
      </c>
      <c r="M58" s="73">
        <v>1385809</v>
      </c>
      <c r="N58" s="73">
        <v>1164189</v>
      </c>
      <c r="O58" s="73">
        <v>765790</v>
      </c>
      <c r="P58" s="73">
        <v>925526</v>
      </c>
      <c r="Q58" s="73">
        <v>617516</v>
      </c>
      <c r="R58" s="73">
        <v>491477</v>
      </c>
      <c r="S58" s="73">
        <v>485726</v>
      </c>
      <c r="T58" s="73">
        <v>364159</v>
      </c>
      <c r="U58" s="73">
        <v>311077</v>
      </c>
      <c r="V58" s="73">
        <v>265813</v>
      </c>
      <c r="W58" s="73">
        <v>305816</v>
      </c>
      <c r="X58" s="73">
        <v>123186</v>
      </c>
      <c r="Y58" s="73">
        <v>118728</v>
      </c>
      <c r="Z58" s="73">
        <v>134654</v>
      </c>
      <c r="AA58" s="73">
        <v>87370</v>
      </c>
      <c r="AB58" s="73">
        <v>61513</v>
      </c>
      <c r="AC58" s="73">
        <v>105118</v>
      </c>
      <c r="AD58" s="73">
        <v>78013</v>
      </c>
      <c r="AE58" s="73">
        <v>126983</v>
      </c>
      <c r="AF58" s="73">
        <v>127023</v>
      </c>
      <c r="AG58" s="73">
        <v>50343</v>
      </c>
      <c r="AH58" s="73">
        <v>101040</v>
      </c>
      <c r="AI58" s="73">
        <v>92388</v>
      </c>
      <c r="AJ58" s="73">
        <v>75040</v>
      </c>
      <c r="AK58" s="99">
        <v>34409</v>
      </c>
    </row>
    <row r="59" spans="2:37" x14ac:dyDescent="0.3">
      <c r="B59" s="90" t="s">
        <v>210</v>
      </c>
      <c r="C59" s="71">
        <v>12.5</v>
      </c>
      <c r="D59" s="71">
        <v>12.2</v>
      </c>
      <c r="E59" s="71">
        <v>12.8</v>
      </c>
      <c r="F59" s="72">
        <v>177.0506</v>
      </c>
      <c r="G59" s="91" t="s">
        <v>309</v>
      </c>
      <c r="H59" s="98">
        <v>0</v>
      </c>
      <c r="I59" s="99">
        <v>0</v>
      </c>
      <c r="J59" s="98">
        <v>126470</v>
      </c>
      <c r="K59" s="73">
        <v>29613</v>
      </c>
      <c r="L59" s="73">
        <v>8712</v>
      </c>
      <c r="M59" s="73">
        <v>17576</v>
      </c>
      <c r="N59" s="73">
        <v>17720</v>
      </c>
      <c r="O59" s="73">
        <v>22811</v>
      </c>
      <c r="P59" s="73">
        <v>63167</v>
      </c>
      <c r="Q59" s="73">
        <v>0</v>
      </c>
      <c r="R59" s="73">
        <v>8651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14097</v>
      </c>
      <c r="Y59" s="73">
        <v>0</v>
      </c>
      <c r="Z59" s="73">
        <v>0</v>
      </c>
      <c r="AA59" s="73">
        <v>67770</v>
      </c>
      <c r="AB59" s="73">
        <v>68429</v>
      </c>
      <c r="AC59" s="73">
        <v>17866</v>
      </c>
      <c r="AD59" s="73">
        <v>15617</v>
      </c>
      <c r="AE59" s="73">
        <v>0</v>
      </c>
      <c r="AF59" s="73">
        <v>7474</v>
      </c>
      <c r="AG59" s="73">
        <v>0</v>
      </c>
      <c r="AH59" s="73">
        <v>0</v>
      </c>
      <c r="AI59" s="73">
        <v>0</v>
      </c>
      <c r="AJ59" s="73">
        <v>23257</v>
      </c>
      <c r="AK59" s="99">
        <v>0</v>
      </c>
    </row>
    <row r="60" spans="2:37" x14ac:dyDescent="0.3">
      <c r="B60" s="90" t="s">
        <v>210</v>
      </c>
      <c r="C60" s="71">
        <v>13.55</v>
      </c>
      <c r="D60" s="71">
        <v>13.2</v>
      </c>
      <c r="E60" s="71">
        <v>13.9</v>
      </c>
      <c r="F60" s="72">
        <v>175.03604000000001</v>
      </c>
      <c r="G60" s="91" t="s">
        <v>331</v>
      </c>
      <c r="H60" s="98">
        <v>0</v>
      </c>
      <c r="I60" s="99">
        <v>9139</v>
      </c>
      <c r="J60" s="98">
        <v>1033788</v>
      </c>
      <c r="K60" s="73">
        <v>1609244</v>
      </c>
      <c r="L60" s="73">
        <v>1483346</v>
      </c>
      <c r="M60" s="73">
        <v>1384680</v>
      </c>
      <c r="N60" s="73">
        <v>1122579</v>
      </c>
      <c r="O60" s="73">
        <v>628076</v>
      </c>
      <c r="P60" s="73">
        <v>977175</v>
      </c>
      <c r="Q60" s="73">
        <v>103671</v>
      </c>
      <c r="R60" s="73">
        <v>71100</v>
      </c>
      <c r="S60" s="73">
        <v>1280169</v>
      </c>
      <c r="T60" s="73">
        <v>969243</v>
      </c>
      <c r="U60" s="73">
        <v>1712487</v>
      </c>
      <c r="V60" s="73">
        <v>1081266</v>
      </c>
      <c r="W60" s="73">
        <v>1672921</v>
      </c>
      <c r="X60" s="73">
        <v>1189747</v>
      </c>
      <c r="Y60" s="73">
        <v>1008282</v>
      </c>
      <c r="Z60" s="73">
        <v>550827</v>
      </c>
      <c r="AA60" s="73">
        <v>993031</v>
      </c>
      <c r="AB60" s="73">
        <v>937064</v>
      </c>
      <c r="AC60" s="73">
        <v>184755</v>
      </c>
      <c r="AD60" s="73">
        <v>2299225</v>
      </c>
      <c r="AE60" s="73">
        <v>635320</v>
      </c>
      <c r="AF60" s="73">
        <v>524907</v>
      </c>
      <c r="AG60" s="73">
        <v>3333560</v>
      </c>
      <c r="AH60" s="73">
        <v>1782124</v>
      </c>
      <c r="AI60" s="73">
        <v>5845085</v>
      </c>
      <c r="AJ60" s="73">
        <v>5728220</v>
      </c>
      <c r="AK60" s="99">
        <v>6326579</v>
      </c>
    </row>
    <row r="61" spans="2:37" x14ac:dyDescent="0.3">
      <c r="B61" s="90" t="s">
        <v>282</v>
      </c>
      <c r="C61" s="71">
        <v>14.75</v>
      </c>
      <c r="D61" s="71">
        <v>14</v>
      </c>
      <c r="E61" s="71">
        <v>15.5</v>
      </c>
      <c r="F61" s="72">
        <v>162.11247</v>
      </c>
      <c r="G61" s="91" t="s">
        <v>309</v>
      </c>
      <c r="H61" s="98">
        <v>1665805</v>
      </c>
      <c r="I61" s="99">
        <v>1551701</v>
      </c>
      <c r="J61" s="98">
        <v>5022599792</v>
      </c>
      <c r="K61" s="73">
        <v>6031878727</v>
      </c>
      <c r="L61" s="73">
        <v>5043108971</v>
      </c>
      <c r="M61" s="73">
        <v>6013933905</v>
      </c>
      <c r="N61" s="73">
        <v>6035639417</v>
      </c>
      <c r="O61" s="73">
        <v>5843937435</v>
      </c>
      <c r="P61" s="73">
        <v>5980185821</v>
      </c>
      <c r="Q61" s="73">
        <v>5669116445</v>
      </c>
      <c r="R61" s="73">
        <v>4155220744</v>
      </c>
      <c r="S61" s="73">
        <v>6894336905</v>
      </c>
      <c r="T61" s="73">
        <v>7872812300</v>
      </c>
      <c r="U61" s="73">
        <v>6975539436</v>
      </c>
      <c r="V61" s="73">
        <v>6138746102</v>
      </c>
      <c r="W61" s="73">
        <v>6293416508</v>
      </c>
      <c r="X61" s="73">
        <v>6448337873</v>
      </c>
      <c r="Y61" s="73">
        <v>6328555919</v>
      </c>
      <c r="Z61" s="73">
        <v>6443655381</v>
      </c>
      <c r="AA61" s="73">
        <v>6073280630</v>
      </c>
      <c r="AB61" s="73">
        <v>6158893750</v>
      </c>
      <c r="AC61" s="73">
        <v>4958523894</v>
      </c>
      <c r="AD61" s="73">
        <v>7061860173</v>
      </c>
      <c r="AE61" s="73">
        <v>5804086339</v>
      </c>
      <c r="AF61" s="73">
        <v>4818313657</v>
      </c>
      <c r="AG61" s="73">
        <v>10530438873</v>
      </c>
      <c r="AH61" s="73">
        <v>13973028185</v>
      </c>
      <c r="AI61" s="73">
        <v>10173955463</v>
      </c>
      <c r="AJ61" s="73">
        <v>13177442063</v>
      </c>
      <c r="AK61" s="99">
        <v>8861334743</v>
      </c>
    </row>
    <row r="62" spans="2:37" x14ac:dyDescent="0.3">
      <c r="B62" s="90" t="s">
        <v>283</v>
      </c>
      <c r="C62" s="71">
        <v>14.8</v>
      </c>
      <c r="D62" s="71">
        <v>14.4</v>
      </c>
      <c r="E62" s="71">
        <v>15.2</v>
      </c>
      <c r="F62" s="72">
        <v>404.02546000000001</v>
      </c>
      <c r="G62" s="91" t="s">
        <v>309</v>
      </c>
      <c r="H62" s="98">
        <v>0</v>
      </c>
      <c r="I62" s="99">
        <v>0</v>
      </c>
      <c r="J62" s="98">
        <v>8512</v>
      </c>
      <c r="K62" s="73">
        <v>49345</v>
      </c>
      <c r="L62" s="73">
        <v>54383</v>
      </c>
      <c r="M62" s="73">
        <v>53992</v>
      </c>
      <c r="N62" s="73">
        <v>34977</v>
      </c>
      <c r="O62" s="73">
        <v>61386</v>
      </c>
      <c r="P62" s="73">
        <v>63270</v>
      </c>
      <c r="Q62" s="73">
        <v>68246</v>
      </c>
      <c r="R62" s="73">
        <v>38634</v>
      </c>
      <c r="S62" s="73">
        <v>34074</v>
      </c>
      <c r="T62" s="73">
        <v>16220</v>
      </c>
      <c r="U62" s="73">
        <v>79022</v>
      </c>
      <c r="V62" s="73">
        <v>121447</v>
      </c>
      <c r="W62" s="73">
        <v>120961</v>
      </c>
      <c r="X62" s="73">
        <v>46078</v>
      </c>
      <c r="Y62" s="73">
        <v>70454</v>
      </c>
      <c r="Z62" s="73">
        <v>47154</v>
      </c>
      <c r="AA62" s="73">
        <v>128035</v>
      </c>
      <c r="AB62" s="73">
        <v>125384</v>
      </c>
      <c r="AC62" s="73">
        <v>158072</v>
      </c>
      <c r="AD62" s="73">
        <v>34527</v>
      </c>
      <c r="AE62" s="73">
        <v>32627</v>
      </c>
      <c r="AF62" s="73">
        <v>7807</v>
      </c>
      <c r="AG62" s="73">
        <v>31538</v>
      </c>
      <c r="AH62" s="73">
        <v>72138</v>
      </c>
      <c r="AI62" s="73">
        <v>35104</v>
      </c>
      <c r="AJ62" s="73">
        <v>97486</v>
      </c>
      <c r="AK62" s="99">
        <v>61408</v>
      </c>
    </row>
    <row r="63" spans="2:37" x14ac:dyDescent="0.3">
      <c r="B63" s="90" t="s">
        <v>283</v>
      </c>
      <c r="C63" s="71">
        <v>17.45</v>
      </c>
      <c r="D63" s="71">
        <v>15</v>
      </c>
      <c r="E63" s="71">
        <v>19.899999999999999</v>
      </c>
      <c r="F63" s="72">
        <v>402.01089999999999</v>
      </c>
      <c r="G63" s="91" t="s">
        <v>331</v>
      </c>
      <c r="H63" s="98">
        <v>0</v>
      </c>
      <c r="I63" s="99">
        <v>0</v>
      </c>
      <c r="J63" s="98">
        <v>0</v>
      </c>
      <c r="K63" s="73">
        <v>9441</v>
      </c>
      <c r="L63" s="73">
        <v>19339</v>
      </c>
      <c r="M63" s="73">
        <v>55749</v>
      </c>
      <c r="N63" s="73">
        <v>12430</v>
      </c>
      <c r="O63" s="73">
        <v>19197</v>
      </c>
      <c r="P63" s="73">
        <v>0</v>
      </c>
      <c r="Q63" s="73">
        <v>11467</v>
      </c>
      <c r="R63" s="73">
        <v>0</v>
      </c>
      <c r="S63" s="73">
        <v>10920</v>
      </c>
      <c r="T63" s="73">
        <v>11509</v>
      </c>
      <c r="U63" s="73">
        <v>11130</v>
      </c>
      <c r="V63" s="73">
        <v>25794</v>
      </c>
      <c r="W63" s="73">
        <v>18141</v>
      </c>
      <c r="X63" s="73">
        <v>28589</v>
      </c>
      <c r="Y63" s="73">
        <v>3588</v>
      </c>
      <c r="Z63" s="73">
        <v>10459</v>
      </c>
      <c r="AA63" s="73">
        <v>0</v>
      </c>
      <c r="AB63" s="73">
        <v>55303</v>
      </c>
      <c r="AC63" s="73">
        <v>21724</v>
      </c>
      <c r="AD63" s="73">
        <v>0</v>
      </c>
      <c r="AE63" s="73">
        <v>0</v>
      </c>
      <c r="AF63" s="73">
        <v>0</v>
      </c>
      <c r="AG63" s="73">
        <v>49875</v>
      </c>
      <c r="AH63" s="73">
        <v>0</v>
      </c>
      <c r="AI63" s="73">
        <v>0</v>
      </c>
      <c r="AJ63" s="73">
        <v>86490</v>
      </c>
      <c r="AK63" s="99">
        <v>40528</v>
      </c>
    </row>
    <row r="64" spans="2:37" x14ac:dyDescent="0.3">
      <c r="B64" s="90" t="s">
        <v>201</v>
      </c>
      <c r="C64" s="71">
        <v>12.25</v>
      </c>
      <c r="D64" s="71">
        <v>11.8</v>
      </c>
      <c r="E64" s="71">
        <v>12.7</v>
      </c>
      <c r="F64" s="72">
        <v>346.05471</v>
      </c>
      <c r="G64" s="91" t="s">
        <v>309</v>
      </c>
      <c r="H64" s="98">
        <v>0</v>
      </c>
      <c r="I64" s="99">
        <v>0</v>
      </c>
      <c r="J64" s="98">
        <v>2205698</v>
      </c>
      <c r="K64" s="73">
        <v>2224795</v>
      </c>
      <c r="L64" s="73">
        <v>904729</v>
      </c>
      <c r="M64" s="73">
        <v>1136349</v>
      </c>
      <c r="N64" s="73">
        <v>673191</v>
      </c>
      <c r="O64" s="73">
        <v>383330</v>
      </c>
      <c r="P64" s="73">
        <v>679064</v>
      </c>
      <c r="Q64" s="73">
        <v>553526</v>
      </c>
      <c r="R64" s="73">
        <v>385606</v>
      </c>
      <c r="S64" s="73">
        <v>517137</v>
      </c>
      <c r="T64" s="73">
        <v>198141</v>
      </c>
      <c r="U64" s="73">
        <v>111452</v>
      </c>
      <c r="V64" s="73">
        <v>62891</v>
      </c>
      <c r="W64" s="73">
        <v>142611</v>
      </c>
      <c r="X64" s="73">
        <v>0</v>
      </c>
      <c r="Y64" s="73">
        <v>33824</v>
      </c>
      <c r="Z64" s="73">
        <v>27123</v>
      </c>
      <c r="AA64" s="73">
        <v>0</v>
      </c>
      <c r="AB64" s="73">
        <v>30771</v>
      </c>
      <c r="AC64" s="73">
        <v>0</v>
      </c>
      <c r="AD64" s="73">
        <v>23452</v>
      </c>
      <c r="AE64" s="73">
        <v>33104</v>
      </c>
      <c r="AF64" s="73">
        <v>0</v>
      </c>
      <c r="AG64" s="73">
        <v>0</v>
      </c>
      <c r="AH64" s="73">
        <v>39122</v>
      </c>
      <c r="AI64" s="73">
        <v>0</v>
      </c>
      <c r="AJ64" s="73">
        <v>0</v>
      </c>
      <c r="AK64" s="99">
        <v>38598</v>
      </c>
    </row>
    <row r="65" spans="2:37" x14ac:dyDescent="0.3">
      <c r="B65" s="90" t="s">
        <v>201</v>
      </c>
      <c r="C65" s="71">
        <v>12.15</v>
      </c>
      <c r="D65" s="71">
        <v>11.8</v>
      </c>
      <c r="E65" s="71">
        <v>12.5</v>
      </c>
      <c r="F65" s="72">
        <v>344.04016000000001</v>
      </c>
      <c r="G65" s="91" t="s">
        <v>331</v>
      </c>
      <c r="H65" s="98">
        <v>0</v>
      </c>
      <c r="I65" s="99">
        <v>0</v>
      </c>
      <c r="J65" s="98">
        <v>509111</v>
      </c>
      <c r="K65" s="73">
        <v>453386</v>
      </c>
      <c r="L65" s="73">
        <v>111079</v>
      </c>
      <c r="M65" s="73">
        <v>199156</v>
      </c>
      <c r="N65" s="73">
        <v>83287</v>
      </c>
      <c r="O65" s="73">
        <v>75841</v>
      </c>
      <c r="P65" s="73">
        <v>98721</v>
      </c>
      <c r="Q65" s="73">
        <v>0</v>
      </c>
      <c r="R65" s="73">
        <v>29225</v>
      </c>
      <c r="S65" s="73">
        <v>73860</v>
      </c>
      <c r="T65" s="73">
        <v>0</v>
      </c>
      <c r="U65" s="73">
        <v>62991</v>
      </c>
      <c r="V65" s="73">
        <v>0</v>
      </c>
      <c r="W65" s="73">
        <v>25745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99">
        <v>0</v>
      </c>
    </row>
    <row r="66" spans="2:37" x14ac:dyDescent="0.3">
      <c r="B66" s="90" t="s">
        <v>288</v>
      </c>
      <c r="C66" s="71">
        <v>16.25</v>
      </c>
      <c r="D66" s="71">
        <v>14.5</v>
      </c>
      <c r="E66" s="71">
        <v>18</v>
      </c>
      <c r="F66" s="72">
        <v>104.10699</v>
      </c>
      <c r="G66" s="91" t="s">
        <v>309</v>
      </c>
      <c r="H66" s="98">
        <v>1567070</v>
      </c>
      <c r="I66" s="99">
        <v>1972029</v>
      </c>
      <c r="J66" s="98">
        <v>3401530923</v>
      </c>
      <c r="K66" s="73">
        <v>3503411709</v>
      </c>
      <c r="L66" s="73">
        <v>3166379138</v>
      </c>
      <c r="M66" s="73">
        <v>3740441411</v>
      </c>
      <c r="N66" s="73">
        <v>2815105701</v>
      </c>
      <c r="O66" s="73">
        <v>3169673507</v>
      </c>
      <c r="P66" s="73">
        <v>3473069366</v>
      </c>
      <c r="Q66" s="73">
        <v>3067545009</v>
      </c>
      <c r="R66" s="73">
        <v>2741764378</v>
      </c>
      <c r="S66" s="73">
        <v>3088029718</v>
      </c>
      <c r="T66" s="73">
        <v>3637626175</v>
      </c>
      <c r="U66" s="73">
        <v>3800989243</v>
      </c>
      <c r="V66" s="73">
        <v>3771411308</v>
      </c>
      <c r="W66" s="73">
        <v>2899048671</v>
      </c>
      <c r="X66" s="73">
        <v>4128880733</v>
      </c>
      <c r="Y66" s="73">
        <v>3988063834</v>
      </c>
      <c r="Z66" s="73">
        <v>3622995979</v>
      </c>
      <c r="AA66" s="73">
        <v>3795225040</v>
      </c>
      <c r="AB66" s="73">
        <v>4202474916</v>
      </c>
      <c r="AC66" s="73">
        <v>5055322715</v>
      </c>
      <c r="AD66" s="73">
        <v>4429084269</v>
      </c>
      <c r="AE66" s="73">
        <v>7112584897</v>
      </c>
      <c r="AF66" s="73">
        <v>5293057604</v>
      </c>
      <c r="AG66" s="73">
        <v>5242359840</v>
      </c>
      <c r="AH66" s="73">
        <v>4164351902</v>
      </c>
      <c r="AI66" s="73">
        <v>4984297216</v>
      </c>
      <c r="AJ66" s="73">
        <v>7805050607</v>
      </c>
      <c r="AK66" s="99">
        <v>5189856199</v>
      </c>
    </row>
    <row r="67" spans="2:37" x14ac:dyDescent="0.3">
      <c r="B67" s="90" t="s">
        <v>323</v>
      </c>
      <c r="C67" s="71">
        <v>11.75</v>
      </c>
      <c r="D67" s="71">
        <v>10</v>
      </c>
      <c r="E67" s="71">
        <v>13.5</v>
      </c>
      <c r="F67" s="72">
        <v>191.01973000000001</v>
      </c>
      <c r="G67" s="91" t="s">
        <v>331</v>
      </c>
      <c r="H67" s="98">
        <v>11215</v>
      </c>
      <c r="I67" s="99">
        <v>23943</v>
      </c>
      <c r="J67" s="98">
        <v>127445121</v>
      </c>
      <c r="K67" s="73">
        <v>187437579</v>
      </c>
      <c r="L67" s="73">
        <v>199167418</v>
      </c>
      <c r="M67" s="73">
        <v>209465419</v>
      </c>
      <c r="N67" s="73">
        <v>195755046</v>
      </c>
      <c r="O67" s="73">
        <v>181927154</v>
      </c>
      <c r="P67" s="73">
        <v>177352270</v>
      </c>
      <c r="Q67" s="73">
        <v>219587088</v>
      </c>
      <c r="R67" s="73">
        <v>200634067</v>
      </c>
      <c r="S67" s="73">
        <v>252684587</v>
      </c>
      <c r="T67" s="73">
        <v>272236849</v>
      </c>
      <c r="U67" s="73">
        <v>329261768</v>
      </c>
      <c r="V67" s="73">
        <v>333209019</v>
      </c>
      <c r="W67" s="73">
        <v>309087354</v>
      </c>
      <c r="X67" s="73">
        <v>354229355</v>
      </c>
      <c r="Y67" s="73">
        <v>304623056</v>
      </c>
      <c r="Z67" s="73">
        <v>339691470</v>
      </c>
      <c r="AA67" s="73">
        <v>364063154</v>
      </c>
      <c r="AB67" s="73">
        <v>421845215</v>
      </c>
      <c r="AC67" s="73">
        <v>430190401</v>
      </c>
      <c r="AD67" s="73">
        <v>306348152</v>
      </c>
      <c r="AE67" s="73">
        <v>435362807</v>
      </c>
      <c r="AF67" s="73">
        <v>544287189</v>
      </c>
      <c r="AG67" s="73">
        <v>793570994</v>
      </c>
      <c r="AH67" s="73">
        <v>622007032</v>
      </c>
      <c r="AI67" s="73">
        <v>665068392</v>
      </c>
      <c r="AJ67" s="73">
        <v>1064502499</v>
      </c>
      <c r="AK67" s="99">
        <v>757081711</v>
      </c>
    </row>
    <row r="68" spans="2:37" x14ac:dyDescent="0.3">
      <c r="B68" s="90" t="s">
        <v>278</v>
      </c>
      <c r="C68" s="71">
        <v>14.5</v>
      </c>
      <c r="D68" s="71">
        <v>14</v>
      </c>
      <c r="E68" s="71">
        <v>15</v>
      </c>
      <c r="F68" s="72">
        <v>176.10297</v>
      </c>
      <c r="G68" s="91" t="s">
        <v>309</v>
      </c>
      <c r="H68" s="98">
        <v>5951973</v>
      </c>
      <c r="I68" s="99">
        <v>4221493</v>
      </c>
      <c r="J68" s="98">
        <v>90134512</v>
      </c>
      <c r="K68" s="73">
        <v>112795271</v>
      </c>
      <c r="L68" s="73">
        <v>70863966</v>
      </c>
      <c r="M68" s="73">
        <v>90141349</v>
      </c>
      <c r="N68" s="73">
        <v>99268447</v>
      </c>
      <c r="O68" s="73">
        <v>83449202</v>
      </c>
      <c r="P68" s="73">
        <v>79306896</v>
      </c>
      <c r="Q68" s="73">
        <v>73630663</v>
      </c>
      <c r="R68" s="73">
        <v>80175118</v>
      </c>
      <c r="S68" s="73">
        <v>94795031</v>
      </c>
      <c r="T68" s="73">
        <v>84744046</v>
      </c>
      <c r="U68" s="73">
        <v>94088007</v>
      </c>
      <c r="V68" s="73">
        <v>98023482</v>
      </c>
      <c r="W68" s="73">
        <v>96113221</v>
      </c>
      <c r="X68" s="73">
        <v>76391287</v>
      </c>
      <c r="Y68" s="73">
        <v>80225082</v>
      </c>
      <c r="Z68" s="73">
        <v>110133728</v>
      </c>
      <c r="AA68" s="73">
        <v>72273999</v>
      </c>
      <c r="AB68" s="73">
        <v>104461262</v>
      </c>
      <c r="AC68" s="73">
        <v>57251784</v>
      </c>
      <c r="AD68" s="73">
        <v>139245825</v>
      </c>
      <c r="AE68" s="73">
        <v>60351211</v>
      </c>
      <c r="AF68" s="73">
        <v>88504733</v>
      </c>
      <c r="AG68" s="73">
        <v>147499121</v>
      </c>
      <c r="AH68" s="73">
        <v>136408499</v>
      </c>
      <c r="AI68" s="73">
        <v>139138554</v>
      </c>
      <c r="AJ68" s="73">
        <v>157363041</v>
      </c>
      <c r="AK68" s="99">
        <v>123309145</v>
      </c>
    </row>
    <row r="69" spans="2:37" x14ac:dyDescent="0.3">
      <c r="B69" s="90" t="s">
        <v>278</v>
      </c>
      <c r="C69" s="71">
        <v>14.7</v>
      </c>
      <c r="D69" s="71">
        <v>14.2</v>
      </c>
      <c r="E69" s="71">
        <v>15.2</v>
      </c>
      <c r="F69" s="72">
        <v>174.08841000000001</v>
      </c>
      <c r="G69" s="91" t="s">
        <v>331</v>
      </c>
      <c r="H69" s="98">
        <v>0</v>
      </c>
      <c r="I69" s="99">
        <v>0</v>
      </c>
      <c r="J69" s="98">
        <v>4006686</v>
      </c>
      <c r="K69" s="73">
        <v>5443002</v>
      </c>
      <c r="L69" s="73">
        <v>3300391</v>
      </c>
      <c r="M69" s="73">
        <v>4247408</v>
      </c>
      <c r="N69" s="73">
        <v>4345456</v>
      </c>
      <c r="O69" s="73">
        <v>3775483</v>
      </c>
      <c r="P69" s="73">
        <v>3931994</v>
      </c>
      <c r="Q69" s="73">
        <v>3363185</v>
      </c>
      <c r="R69" s="73">
        <v>3935669</v>
      </c>
      <c r="S69" s="73">
        <v>5215354</v>
      </c>
      <c r="T69" s="73">
        <v>5420961</v>
      </c>
      <c r="U69" s="73">
        <v>5251904</v>
      </c>
      <c r="V69" s="73">
        <v>5422724</v>
      </c>
      <c r="W69" s="73">
        <v>5096666</v>
      </c>
      <c r="X69" s="73">
        <v>4774345</v>
      </c>
      <c r="Y69" s="73">
        <v>5555147</v>
      </c>
      <c r="Z69" s="73">
        <v>8444278</v>
      </c>
      <c r="AA69" s="73">
        <v>4395238</v>
      </c>
      <c r="AB69" s="73">
        <v>6058715</v>
      </c>
      <c r="AC69" s="73">
        <v>5791996</v>
      </c>
      <c r="AD69" s="73">
        <v>12315757</v>
      </c>
      <c r="AE69" s="73">
        <v>6865798</v>
      </c>
      <c r="AF69" s="73">
        <v>10897001</v>
      </c>
      <c r="AG69" s="73">
        <v>11051661</v>
      </c>
      <c r="AH69" s="73">
        <v>11750910</v>
      </c>
      <c r="AI69" s="73">
        <v>9839213</v>
      </c>
      <c r="AJ69" s="73">
        <v>11080039</v>
      </c>
      <c r="AK69" s="99">
        <v>8090955</v>
      </c>
    </row>
    <row r="70" spans="2:37" x14ac:dyDescent="0.3">
      <c r="B70" s="90" t="s">
        <v>271</v>
      </c>
      <c r="C70" s="71">
        <v>14.1</v>
      </c>
      <c r="D70" s="71">
        <v>13.7</v>
      </c>
      <c r="E70" s="71">
        <v>14.5</v>
      </c>
      <c r="F70" s="72">
        <v>324.05912999999998</v>
      </c>
      <c r="G70" s="91" t="s">
        <v>309</v>
      </c>
      <c r="H70" s="98">
        <v>29822</v>
      </c>
      <c r="I70" s="99">
        <v>4736</v>
      </c>
      <c r="J70" s="98">
        <v>15080095</v>
      </c>
      <c r="K70" s="73">
        <v>16984419</v>
      </c>
      <c r="L70" s="73">
        <v>14719329</v>
      </c>
      <c r="M70" s="73">
        <v>21282933</v>
      </c>
      <c r="N70" s="73">
        <v>15449179</v>
      </c>
      <c r="O70" s="73">
        <v>16961614</v>
      </c>
      <c r="P70" s="73">
        <v>25583952</v>
      </c>
      <c r="Q70" s="73">
        <v>22645963</v>
      </c>
      <c r="R70" s="73">
        <v>15489801</v>
      </c>
      <c r="S70" s="73">
        <v>18846076</v>
      </c>
      <c r="T70" s="73">
        <v>20802202</v>
      </c>
      <c r="U70" s="73">
        <v>23483898</v>
      </c>
      <c r="V70" s="73">
        <v>26575555</v>
      </c>
      <c r="W70" s="73">
        <v>26071554</v>
      </c>
      <c r="X70" s="73">
        <v>24939762</v>
      </c>
      <c r="Y70" s="73">
        <v>23239158</v>
      </c>
      <c r="Z70" s="73">
        <v>22971761</v>
      </c>
      <c r="AA70" s="73">
        <v>27871068</v>
      </c>
      <c r="AB70" s="73">
        <v>30145291</v>
      </c>
      <c r="AC70" s="73">
        <v>30413287</v>
      </c>
      <c r="AD70" s="73">
        <v>16116206</v>
      </c>
      <c r="AE70" s="73">
        <v>24187754</v>
      </c>
      <c r="AF70" s="73">
        <v>27267603</v>
      </c>
      <c r="AG70" s="73">
        <v>31169682</v>
      </c>
      <c r="AH70" s="73">
        <v>30139906</v>
      </c>
      <c r="AI70" s="73">
        <v>36331698</v>
      </c>
      <c r="AJ70" s="73">
        <v>49840603</v>
      </c>
      <c r="AK70" s="99">
        <v>35477063</v>
      </c>
    </row>
    <row r="71" spans="2:37" x14ac:dyDescent="0.3">
      <c r="B71" s="90" t="s">
        <v>271</v>
      </c>
      <c r="C71" s="71">
        <v>14.05</v>
      </c>
      <c r="D71" s="71">
        <v>13.5</v>
      </c>
      <c r="E71" s="71">
        <v>14.6</v>
      </c>
      <c r="F71" s="72">
        <v>322.04457000000002</v>
      </c>
      <c r="G71" s="91" t="s">
        <v>331</v>
      </c>
      <c r="H71" s="98">
        <v>0</v>
      </c>
      <c r="I71" s="99">
        <v>0</v>
      </c>
      <c r="J71" s="98">
        <v>5971532</v>
      </c>
      <c r="K71" s="73">
        <v>6533326</v>
      </c>
      <c r="L71" s="73">
        <v>6474042</v>
      </c>
      <c r="M71" s="73">
        <v>8449884</v>
      </c>
      <c r="N71" s="73">
        <v>6069060</v>
      </c>
      <c r="O71" s="73">
        <v>7371152</v>
      </c>
      <c r="P71" s="73">
        <v>10856085</v>
      </c>
      <c r="Q71" s="73">
        <v>8369650</v>
      </c>
      <c r="R71" s="73">
        <v>6499797</v>
      </c>
      <c r="S71" s="73">
        <v>8300480</v>
      </c>
      <c r="T71" s="73">
        <v>8558014</v>
      </c>
      <c r="U71" s="73">
        <v>10099564</v>
      </c>
      <c r="V71" s="73">
        <v>12020271</v>
      </c>
      <c r="W71" s="73">
        <v>12527077</v>
      </c>
      <c r="X71" s="73">
        <v>13761960</v>
      </c>
      <c r="Y71" s="73">
        <v>11931754</v>
      </c>
      <c r="Z71" s="73">
        <v>12211461</v>
      </c>
      <c r="AA71" s="73">
        <v>15366438</v>
      </c>
      <c r="AB71" s="73">
        <v>15882874</v>
      </c>
      <c r="AC71" s="73">
        <v>16766421</v>
      </c>
      <c r="AD71" s="73">
        <v>8087361</v>
      </c>
      <c r="AE71" s="73">
        <v>13448563</v>
      </c>
      <c r="AF71" s="73">
        <v>14539722</v>
      </c>
      <c r="AG71" s="73">
        <v>22999827</v>
      </c>
      <c r="AH71" s="73">
        <v>20537091</v>
      </c>
      <c r="AI71" s="73">
        <v>24227649</v>
      </c>
      <c r="AJ71" s="73">
        <v>36299798</v>
      </c>
      <c r="AK71" s="99">
        <v>26801116</v>
      </c>
    </row>
    <row r="72" spans="2:37" x14ac:dyDescent="0.3">
      <c r="B72" s="90" t="s">
        <v>243</v>
      </c>
      <c r="C72" s="71">
        <v>13.3</v>
      </c>
      <c r="D72" s="71">
        <v>13</v>
      </c>
      <c r="E72" s="71">
        <v>13.6</v>
      </c>
      <c r="F72" s="72">
        <v>768.12248</v>
      </c>
      <c r="G72" s="91" t="s">
        <v>309</v>
      </c>
      <c r="H72" s="98">
        <v>0</v>
      </c>
      <c r="I72" s="99">
        <v>0</v>
      </c>
      <c r="J72" s="98">
        <v>1891577</v>
      </c>
      <c r="K72" s="73">
        <v>1738580</v>
      </c>
      <c r="L72" s="73">
        <v>2739607</v>
      </c>
      <c r="M72" s="73">
        <v>2433875</v>
      </c>
      <c r="N72" s="73">
        <v>2023352</v>
      </c>
      <c r="O72" s="73">
        <v>1400980</v>
      </c>
      <c r="P72" s="73">
        <v>1689591</v>
      </c>
      <c r="Q72" s="73">
        <v>2287485</v>
      </c>
      <c r="R72" s="73">
        <v>2067939</v>
      </c>
      <c r="S72" s="73">
        <v>3062266</v>
      </c>
      <c r="T72" s="73">
        <v>3520215</v>
      </c>
      <c r="U72" s="73">
        <v>2770364</v>
      </c>
      <c r="V72" s="73">
        <v>3775807</v>
      </c>
      <c r="W72" s="73">
        <v>3112250</v>
      </c>
      <c r="X72" s="73">
        <v>4496699</v>
      </c>
      <c r="Y72" s="73">
        <v>3096684</v>
      </c>
      <c r="Z72" s="73">
        <v>2731486</v>
      </c>
      <c r="AA72" s="73">
        <v>2869991</v>
      </c>
      <c r="AB72" s="73">
        <v>3363466</v>
      </c>
      <c r="AC72" s="73">
        <v>4827665</v>
      </c>
      <c r="AD72" s="73">
        <v>4092147</v>
      </c>
      <c r="AE72" s="73">
        <v>4791252</v>
      </c>
      <c r="AF72" s="73">
        <v>4993367</v>
      </c>
      <c r="AG72" s="73">
        <v>3749576</v>
      </c>
      <c r="AH72" s="73">
        <v>4771209</v>
      </c>
      <c r="AI72" s="73">
        <v>5120259</v>
      </c>
      <c r="AJ72" s="73">
        <v>7859264</v>
      </c>
      <c r="AK72" s="99">
        <v>4437809</v>
      </c>
    </row>
    <row r="73" spans="2:37" x14ac:dyDescent="0.3">
      <c r="B73" s="90" t="s">
        <v>255</v>
      </c>
      <c r="C73" s="71">
        <v>13.65</v>
      </c>
      <c r="D73" s="71">
        <v>13.3</v>
      </c>
      <c r="E73" s="71">
        <v>14</v>
      </c>
      <c r="F73" s="72">
        <v>132.07675</v>
      </c>
      <c r="G73" s="91" t="s">
        <v>309</v>
      </c>
      <c r="H73" s="98">
        <v>2928822</v>
      </c>
      <c r="I73" s="99">
        <v>3413563</v>
      </c>
      <c r="J73" s="98">
        <v>1781532687</v>
      </c>
      <c r="K73" s="73">
        <v>1733397479</v>
      </c>
      <c r="L73" s="73">
        <v>1619184619</v>
      </c>
      <c r="M73" s="73">
        <v>1437178823</v>
      </c>
      <c r="N73" s="73">
        <v>1648207139</v>
      </c>
      <c r="O73" s="73">
        <v>1449677636</v>
      </c>
      <c r="P73" s="73">
        <v>1542704661</v>
      </c>
      <c r="Q73" s="73">
        <v>1659894631</v>
      </c>
      <c r="R73" s="73">
        <v>1638479789</v>
      </c>
      <c r="S73" s="73">
        <v>1721893541</v>
      </c>
      <c r="T73" s="73">
        <v>2697961840</v>
      </c>
      <c r="U73" s="73">
        <v>2037993232</v>
      </c>
      <c r="V73" s="73">
        <v>2128987622</v>
      </c>
      <c r="W73" s="73">
        <v>1768042817</v>
      </c>
      <c r="X73" s="73">
        <v>2065142579</v>
      </c>
      <c r="Y73" s="73">
        <v>2799914884</v>
      </c>
      <c r="Z73" s="73">
        <v>2176894258</v>
      </c>
      <c r="AA73" s="73">
        <v>1864086705</v>
      </c>
      <c r="AB73" s="73">
        <v>1987751515</v>
      </c>
      <c r="AC73" s="73">
        <v>2029704493</v>
      </c>
      <c r="AD73" s="73">
        <v>2226215943</v>
      </c>
      <c r="AE73" s="73">
        <v>2716567376</v>
      </c>
      <c r="AF73" s="73">
        <v>2276326711</v>
      </c>
      <c r="AG73" s="73">
        <v>3869950815</v>
      </c>
      <c r="AH73" s="73">
        <v>3970258745</v>
      </c>
      <c r="AI73" s="73">
        <v>3105520153</v>
      </c>
      <c r="AJ73" s="73">
        <v>3801744169</v>
      </c>
      <c r="AK73" s="99">
        <v>3256039869</v>
      </c>
    </row>
    <row r="74" spans="2:37" x14ac:dyDescent="0.3">
      <c r="B74" s="90" t="s">
        <v>255</v>
      </c>
      <c r="C74" s="71">
        <v>13.65</v>
      </c>
      <c r="D74" s="71">
        <v>13.3</v>
      </c>
      <c r="E74" s="71">
        <v>14</v>
      </c>
      <c r="F74" s="72">
        <v>130.06219999999999</v>
      </c>
      <c r="G74" s="91" t="s">
        <v>331</v>
      </c>
      <c r="H74" s="98">
        <v>0</v>
      </c>
      <c r="I74" s="99">
        <v>0</v>
      </c>
      <c r="J74" s="98">
        <v>5632033</v>
      </c>
      <c r="K74" s="73">
        <v>4682665</v>
      </c>
      <c r="L74" s="73">
        <v>5507984</v>
      </c>
      <c r="M74" s="73">
        <v>3998055</v>
      </c>
      <c r="N74" s="73">
        <v>4535516</v>
      </c>
      <c r="O74" s="73">
        <v>3500762</v>
      </c>
      <c r="P74" s="73">
        <v>4200393</v>
      </c>
      <c r="Q74" s="73">
        <v>4355831</v>
      </c>
      <c r="R74" s="73">
        <v>5029862</v>
      </c>
      <c r="S74" s="73">
        <v>5687728</v>
      </c>
      <c r="T74" s="73">
        <v>13283029</v>
      </c>
      <c r="U74" s="73">
        <v>6588377</v>
      </c>
      <c r="V74" s="73">
        <v>7754539</v>
      </c>
      <c r="W74" s="73">
        <v>5733954</v>
      </c>
      <c r="X74" s="73">
        <v>7781127</v>
      </c>
      <c r="Y74" s="73">
        <v>15205431</v>
      </c>
      <c r="Z74" s="73">
        <v>9262689</v>
      </c>
      <c r="AA74" s="73">
        <v>7253848</v>
      </c>
      <c r="AB74" s="73">
        <v>7382754</v>
      </c>
      <c r="AC74" s="73">
        <v>9110746</v>
      </c>
      <c r="AD74" s="73">
        <v>10777598</v>
      </c>
      <c r="AE74" s="73">
        <v>15371435</v>
      </c>
      <c r="AF74" s="73">
        <v>13526709</v>
      </c>
      <c r="AG74" s="73">
        <v>14938574</v>
      </c>
      <c r="AH74" s="73">
        <v>16861943</v>
      </c>
      <c r="AI74" s="73">
        <v>11891167</v>
      </c>
      <c r="AJ74" s="73">
        <v>13721010</v>
      </c>
      <c r="AK74" s="99">
        <v>12669190</v>
      </c>
    </row>
    <row r="75" spans="2:37" x14ac:dyDescent="0.3">
      <c r="B75" s="90" t="s">
        <v>166</v>
      </c>
      <c r="C75" s="71">
        <v>9.1</v>
      </c>
      <c r="D75" s="71">
        <v>8.6</v>
      </c>
      <c r="E75" s="71">
        <v>9.6</v>
      </c>
      <c r="F75" s="72">
        <v>114.06619000000001</v>
      </c>
      <c r="G75" s="91" t="s">
        <v>309</v>
      </c>
      <c r="H75" s="98">
        <v>1481632</v>
      </c>
      <c r="I75" s="99">
        <v>1136582</v>
      </c>
      <c r="J75" s="98">
        <v>96667302</v>
      </c>
      <c r="K75" s="73">
        <v>111173943</v>
      </c>
      <c r="L75" s="73">
        <v>96893529</v>
      </c>
      <c r="M75" s="73">
        <v>85566275</v>
      </c>
      <c r="N75" s="73">
        <v>88464754</v>
      </c>
      <c r="O75" s="73">
        <v>95252840</v>
      </c>
      <c r="P75" s="73">
        <v>115096531</v>
      </c>
      <c r="Q75" s="73">
        <v>110923860</v>
      </c>
      <c r="R75" s="73">
        <v>108714761</v>
      </c>
      <c r="S75" s="73">
        <v>107052049</v>
      </c>
      <c r="T75" s="73">
        <v>120519334</v>
      </c>
      <c r="U75" s="73">
        <v>151136800</v>
      </c>
      <c r="V75" s="73">
        <v>192775034</v>
      </c>
      <c r="W75" s="73">
        <v>154262037</v>
      </c>
      <c r="X75" s="73">
        <v>179723811</v>
      </c>
      <c r="Y75" s="73">
        <v>214687061</v>
      </c>
      <c r="Z75" s="73">
        <v>196057614</v>
      </c>
      <c r="AA75" s="73">
        <v>212114190</v>
      </c>
      <c r="AB75" s="73">
        <v>207741468</v>
      </c>
      <c r="AC75" s="73">
        <v>199186693</v>
      </c>
      <c r="AD75" s="73">
        <v>167569290</v>
      </c>
      <c r="AE75" s="73">
        <v>238803022</v>
      </c>
      <c r="AF75" s="73">
        <v>211608760</v>
      </c>
      <c r="AG75" s="73">
        <v>204464513</v>
      </c>
      <c r="AH75" s="73">
        <v>221340608</v>
      </c>
      <c r="AI75" s="73">
        <v>215864801</v>
      </c>
      <c r="AJ75" s="73">
        <v>356561287</v>
      </c>
      <c r="AK75" s="99">
        <v>207845633</v>
      </c>
    </row>
    <row r="76" spans="2:37" x14ac:dyDescent="0.3">
      <c r="B76" s="90" t="s">
        <v>166</v>
      </c>
      <c r="C76" s="71">
        <v>9</v>
      </c>
      <c r="D76" s="71">
        <v>8.5</v>
      </c>
      <c r="E76" s="71">
        <v>9.5</v>
      </c>
      <c r="F76" s="72">
        <v>112.05164000000001</v>
      </c>
      <c r="G76" s="91" t="s">
        <v>331</v>
      </c>
      <c r="H76" s="98">
        <v>0</v>
      </c>
      <c r="I76" s="99">
        <v>0</v>
      </c>
      <c r="J76" s="98">
        <v>1814596</v>
      </c>
      <c r="K76" s="73">
        <v>2079726</v>
      </c>
      <c r="L76" s="73">
        <v>1388639</v>
      </c>
      <c r="M76" s="73">
        <v>1212279</v>
      </c>
      <c r="N76" s="73">
        <v>1386032</v>
      </c>
      <c r="O76" s="73">
        <v>1328738</v>
      </c>
      <c r="P76" s="73">
        <v>1495971</v>
      </c>
      <c r="Q76" s="73">
        <v>1843279</v>
      </c>
      <c r="R76" s="73">
        <v>1955631</v>
      </c>
      <c r="S76" s="73">
        <v>1944914</v>
      </c>
      <c r="T76" s="73">
        <v>2229579</v>
      </c>
      <c r="U76" s="73">
        <v>2062743</v>
      </c>
      <c r="V76" s="73">
        <v>3039390</v>
      </c>
      <c r="W76" s="73">
        <v>2082041</v>
      </c>
      <c r="X76" s="73">
        <v>2544514</v>
      </c>
      <c r="Y76" s="73">
        <v>3192677</v>
      </c>
      <c r="Z76" s="73">
        <v>3348755</v>
      </c>
      <c r="AA76" s="73">
        <v>2574505</v>
      </c>
      <c r="AB76" s="73">
        <v>2895370</v>
      </c>
      <c r="AC76" s="73">
        <v>3048324</v>
      </c>
      <c r="AD76" s="73">
        <v>2545318</v>
      </c>
      <c r="AE76" s="73">
        <v>3825383</v>
      </c>
      <c r="AF76" s="73">
        <v>4096912</v>
      </c>
      <c r="AG76" s="73">
        <v>3418549</v>
      </c>
      <c r="AH76" s="73">
        <v>4181653</v>
      </c>
      <c r="AI76" s="73">
        <v>3583711</v>
      </c>
      <c r="AJ76" s="73">
        <v>3810376</v>
      </c>
      <c r="AK76" s="99">
        <v>3737815</v>
      </c>
    </row>
    <row r="77" spans="2:37" x14ac:dyDescent="0.3">
      <c r="B77" s="90" t="s">
        <v>297</v>
      </c>
      <c r="C77" s="71">
        <v>17.45</v>
      </c>
      <c r="D77" s="71">
        <v>15</v>
      </c>
      <c r="E77" s="71">
        <v>19.899999999999999</v>
      </c>
      <c r="F77" s="72">
        <v>483.99178999999998</v>
      </c>
      <c r="G77" s="91" t="s">
        <v>309</v>
      </c>
      <c r="H77" s="98">
        <v>0</v>
      </c>
      <c r="I77" s="99">
        <v>0</v>
      </c>
      <c r="J77" s="98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21642</v>
      </c>
      <c r="X77" s="73">
        <v>6193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73">
        <v>0</v>
      </c>
      <c r="AE77" s="73">
        <v>0</v>
      </c>
      <c r="AF77" s="73">
        <v>0</v>
      </c>
      <c r="AG77" s="73">
        <v>0</v>
      </c>
      <c r="AH77" s="73">
        <v>0</v>
      </c>
      <c r="AI77" s="73">
        <v>5190</v>
      </c>
      <c r="AJ77" s="73">
        <v>6151</v>
      </c>
      <c r="AK77" s="99">
        <v>5824</v>
      </c>
    </row>
    <row r="78" spans="2:37" x14ac:dyDescent="0.3">
      <c r="B78" s="90" t="s">
        <v>297</v>
      </c>
      <c r="C78" s="71">
        <v>17.45</v>
      </c>
      <c r="D78" s="71">
        <v>15</v>
      </c>
      <c r="E78" s="71">
        <v>19.899999999999999</v>
      </c>
      <c r="F78" s="72">
        <v>481.97723000000002</v>
      </c>
      <c r="G78" s="91" t="s">
        <v>331</v>
      </c>
      <c r="H78" s="98">
        <v>0</v>
      </c>
      <c r="I78" s="99">
        <v>0</v>
      </c>
      <c r="J78" s="98">
        <v>0</v>
      </c>
      <c r="K78" s="73">
        <v>9205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73">
        <v>0</v>
      </c>
      <c r="AD78" s="73">
        <v>0</v>
      </c>
      <c r="AE78" s="73">
        <v>13972</v>
      </c>
      <c r="AF78" s="73">
        <v>0</v>
      </c>
      <c r="AG78" s="73">
        <v>18642</v>
      </c>
      <c r="AH78" s="73">
        <v>0</v>
      </c>
      <c r="AI78" s="73">
        <v>0</v>
      </c>
      <c r="AJ78" s="73">
        <v>0</v>
      </c>
      <c r="AK78" s="99">
        <v>0</v>
      </c>
    </row>
    <row r="79" spans="2:37" x14ac:dyDescent="0.3">
      <c r="B79" s="90" t="s">
        <v>291</v>
      </c>
      <c r="C79" s="71">
        <v>16.850000000000001</v>
      </c>
      <c r="D79" s="71">
        <v>16</v>
      </c>
      <c r="E79" s="71">
        <v>17.7</v>
      </c>
      <c r="F79" s="72">
        <v>223.07470000000001</v>
      </c>
      <c r="G79" s="91" t="s">
        <v>309</v>
      </c>
      <c r="H79" s="98">
        <v>17764</v>
      </c>
      <c r="I79" s="99">
        <v>6381</v>
      </c>
      <c r="J79" s="98">
        <v>22195453</v>
      </c>
      <c r="K79" s="73">
        <v>20272610</v>
      </c>
      <c r="L79" s="73">
        <v>26415973</v>
      </c>
      <c r="M79" s="73">
        <v>23309393</v>
      </c>
      <c r="N79" s="73">
        <v>24677440</v>
      </c>
      <c r="O79" s="73">
        <v>22650016</v>
      </c>
      <c r="P79" s="73">
        <v>20345712</v>
      </c>
      <c r="Q79" s="73">
        <v>24597255</v>
      </c>
      <c r="R79" s="73">
        <v>29803753</v>
      </c>
      <c r="S79" s="73">
        <v>27648384</v>
      </c>
      <c r="T79" s="73">
        <v>18698202</v>
      </c>
      <c r="U79" s="73">
        <v>32450096</v>
      </c>
      <c r="V79" s="73">
        <v>31946160</v>
      </c>
      <c r="W79" s="73">
        <v>26629681</v>
      </c>
      <c r="X79" s="73">
        <v>25256857</v>
      </c>
      <c r="Y79" s="73">
        <v>26905028</v>
      </c>
      <c r="Z79" s="73">
        <v>24990116</v>
      </c>
      <c r="AA79" s="73">
        <v>25802101</v>
      </c>
      <c r="AB79" s="73">
        <v>33299320</v>
      </c>
      <c r="AC79" s="73">
        <v>28110275</v>
      </c>
      <c r="AD79" s="73">
        <v>40493983</v>
      </c>
      <c r="AE79" s="73">
        <v>44286920</v>
      </c>
      <c r="AF79" s="73">
        <v>19638485</v>
      </c>
      <c r="AG79" s="73">
        <v>38505002</v>
      </c>
      <c r="AH79" s="73">
        <v>20405898</v>
      </c>
      <c r="AI79" s="73">
        <v>28968474</v>
      </c>
      <c r="AJ79" s="73">
        <v>50983134</v>
      </c>
      <c r="AK79" s="99">
        <v>34540083</v>
      </c>
    </row>
    <row r="80" spans="2:37" x14ac:dyDescent="0.3">
      <c r="B80" s="90" t="s">
        <v>291</v>
      </c>
      <c r="C80" s="71">
        <v>17.5</v>
      </c>
      <c r="D80" s="71">
        <v>16</v>
      </c>
      <c r="E80" s="71">
        <v>19</v>
      </c>
      <c r="F80" s="72">
        <v>221.06014999999999</v>
      </c>
      <c r="G80" s="91" t="s">
        <v>331</v>
      </c>
      <c r="H80" s="98">
        <v>0</v>
      </c>
      <c r="I80" s="99">
        <v>0</v>
      </c>
      <c r="J80" s="98">
        <v>3272817</v>
      </c>
      <c r="K80" s="73">
        <v>4409802</v>
      </c>
      <c r="L80" s="73">
        <v>5397431</v>
      </c>
      <c r="M80" s="73">
        <v>5635529</v>
      </c>
      <c r="N80" s="73">
        <v>6354996</v>
      </c>
      <c r="O80" s="73">
        <v>6563379</v>
      </c>
      <c r="P80" s="73">
        <v>5448209</v>
      </c>
      <c r="Q80" s="73">
        <v>7508305</v>
      </c>
      <c r="R80" s="73">
        <v>7823608</v>
      </c>
      <c r="S80" s="73">
        <v>9019149</v>
      </c>
      <c r="T80" s="73">
        <v>5413544</v>
      </c>
      <c r="U80" s="73">
        <v>11463274</v>
      </c>
      <c r="V80" s="73">
        <v>11021160</v>
      </c>
      <c r="W80" s="73">
        <v>7384793</v>
      </c>
      <c r="X80" s="73">
        <v>9627939</v>
      </c>
      <c r="Y80" s="73">
        <v>10322337</v>
      </c>
      <c r="Z80" s="73">
        <v>10894323</v>
      </c>
      <c r="AA80" s="73">
        <v>11283036</v>
      </c>
      <c r="AB80" s="73">
        <v>14251383</v>
      </c>
      <c r="AC80" s="73">
        <v>12062960</v>
      </c>
      <c r="AD80" s="73">
        <v>19043316</v>
      </c>
      <c r="AE80" s="73">
        <v>21036691</v>
      </c>
      <c r="AF80" s="73">
        <v>8415776</v>
      </c>
      <c r="AG80" s="73">
        <v>24994024</v>
      </c>
      <c r="AH80" s="73">
        <v>11893390</v>
      </c>
      <c r="AI80" s="73">
        <v>18370324</v>
      </c>
      <c r="AJ80" s="73">
        <v>34999091</v>
      </c>
      <c r="AK80" s="99">
        <v>21230150</v>
      </c>
    </row>
    <row r="81" spans="2:37" x14ac:dyDescent="0.3">
      <c r="B81" s="90" t="s">
        <v>236</v>
      </c>
      <c r="C81" s="71">
        <v>13.1</v>
      </c>
      <c r="D81" s="71">
        <v>12.7</v>
      </c>
      <c r="E81" s="71">
        <v>13.5</v>
      </c>
      <c r="F81" s="72">
        <v>78.037199999999999</v>
      </c>
      <c r="G81" s="91" t="s">
        <v>309</v>
      </c>
      <c r="H81" s="98">
        <v>0</v>
      </c>
      <c r="I81" s="99">
        <v>0</v>
      </c>
      <c r="J81" s="98">
        <v>26595</v>
      </c>
      <c r="K81" s="73">
        <v>82202</v>
      </c>
      <c r="L81" s="73">
        <v>133723</v>
      </c>
      <c r="M81" s="73">
        <v>207641</v>
      </c>
      <c r="N81" s="73">
        <v>202941</v>
      </c>
      <c r="O81" s="73">
        <v>196308</v>
      </c>
      <c r="P81" s="73">
        <v>160468</v>
      </c>
      <c r="Q81" s="73">
        <v>468398</v>
      </c>
      <c r="R81" s="73">
        <v>102337</v>
      </c>
      <c r="S81" s="73">
        <v>146621</v>
      </c>
      <c r="T81" s="73">
        <v>159700</v>
      </c>
      <c r="U81" s="73">
        <v>242801</v>
      </c>
      <c r="V81" s="73">
        <v>182195</v>
      </c>
      <c r="W81" s="73">
        <v>174644</v>
      </c>
      <c r="X81" s="73">
        <v>251934</v>
      </c>
      <c r="Y81" s="73">
        <v>202664</v>
      </c>
      <c r="Z81" s="73">
        <v>261253</v>
      </c>
      <c r="AA81" s="73">
        <v>376741</v>
      </c>
      <c r="AB81" s="73">
        <v>319760</v>
      </c>
      <c r="AC81" s="73">
        <v>409330</v>
      </c>
      <c r="AD81" s="73">
        <v>509425</v>
      </c>
      <c r="AE81" s="73">
        <v>1258303</v>
      </c>
      <c r="AF81" s="73">
        <v>482760</v>
      </c>
      <c r="AG81" s="73">
        <v>687484</v>
      </c>
      <c r="AH81" s="73">
        <v>412036</v>
      </c>
      <c r="AI81" s="73">
        <v>498115</v>
      </c>
      <c r="AJ81" s="73">
        <v>1035149</v>
      </c>
      <c r="AK81" s="99">
        <v>824246</v>
      </c>
    </row>
    <row r="82" spans="2:37" x14ac:dyDescent="0.3">
      <c r="B82" s="90" t="s">
        <v>245</v>
      </c>
      <c r="C82" s="71">
        <v>13.4</v>
      </c>
      <c r="D82" s="71">
        <v>12.8</v>
      </c>
      <c r="E82" s="71">
        <v>14</v>
      </c>
      <c r="F82" s="72">
        <v>122.02703</v>
      </c>
      <c r="G82" s="91" t="s">
        <v>309</v>
      </c>
      <c r="H82" s="98">
        <v>40023</v>
      </c>
      <c r="I82" s="99">
        <v>32759</v>
      </c>
      <c r="J82" s="98">
        <v>4306726</v>
      </c>
      <c r="K82" s="73">
        <v>10614264</v>
      </c>
      <c r="L82" s="73">
        <v>10715045</v>
      </c>
      <c r="M82" s="73">
        <v>11186281</v>
      </c>
      <c r="N82" s="73">
        <v>11708804</v>
      </c>
      <c r="O82" s="73">
        <v>13668786</v>
      </c>
      <c r="P82" s="73">
        <v>14527460</v>
      </c>
      <c r="Q82" s="73">
        <v>21001003</v>
      </c>
      <c r="R82" s="73">
        <v>10984314</v>
      </c>
      <c r="S82" s="73">
        <v>14028510</v>
      </c>
      <c r="T82" s="73">
        <v>20789645</v>
      </c>
      <c r="U82" s="73">
        <v>33570705</v>
      </c>
      <c r="V82" s="73">
        <v>20149822</v>
      </c>
      <c r="W82" s="73">
        <v>22299084</v>
      </c>
      <c r="X82" s="73">
        <v>22051228</v>
      </c>
      <c r="Y82" s="73">
        <v>24700808</v>
      </c>
      <c r="Z82" s="73">
        <v>34227905</v>
      </c>
      <c r="AA82" s="73">
        <v>32578597</v>
      </c>
      <c r="AB82" s="73">
        <v>32283176</v>
      </c>
      <c r="AC82" s="73">
        <v>27457384</v>
      </c>
      <c r="AD82" s="73">
        <v>40662704</v>
      </c>
      <c r="AE82" s="73">
        <v>68990239</v>
      </c>
      <c r="AF82" s="73">
        <v>24441225</v>
      </c>
      <c r="AG82" s="73">
        <v>58329713</v>
      </c>
      <c r="AH82" s="73">
        <v>47161766</v>
      </c>
      <c r="AI82" s="73">
        <v>54538936</v>
      </c>
      <c r="AJ82" s="73">
        <v>123046217</v>
      </c>
      <c r="AK82" s="99">
        <v>54165905</v>
      </c>
    </row>
    <row r="83" spans="2:37" x14ac:dyDescent="0.3">
      <c r="B83" s="90" t="s">
        <v>245</v>
      </c>
      <c r="C83" s="71">
        <v>13.65</v>
      </c>
      <c r="D83" s="71">
        <v>12.8</v>
      </c>
      <c r="E83" s="71">
        <v>14.5</v>
      </c>
      <c r="F83" s="72">
        <v>120.01246999999999</v>
      </c>
      <c r="G83" s="91" t="s">
        <v>331</v>
      </c>
      <c r="H83" s="98">
        <v>0</v>
      </c>
      <c r="I83" s="99">
        <v>0</v>
      </c>
      <c r="J83" s="98">
        <v>2280983</v>
      </c>
      <c r="K83" s="73">
        <v>5575891</v>
      </c>
      <c r="L83" s="73">
        <v>5963734</v>
      </c>
      <c r="M83" s="73">
        <v>6636075</v>
      </c>
      <c r="N83" s="73">
        <v>6199383</v>
      </c>
      <c r="O83" s="73">
        <v>7555764</v>
      </c>
      <c r="P83" s="73">
        <v>8620078</v>
      </c>
      <c r="Q83" s="73">
        <v>10718800</v>
      </c>
      <c r="R83" s="73">
        <v>5905304</v>
      </c>
      <c r="S83" s="73">
        <v>8126840</v>
      </c>
      <c r="T83" s="73">
        <v>11499066</v>
      </c>
      <c r="U83" s="73">
        <v>19213241</v>
      </c>
      <c r="V83" s="73">
        <v>11461179</v>
      </c>
      <c r="W83" s="73">
        <v>11766114</v>
      </c>
      <c r="X83" s="73">
        <v>13035746</v>
      </c>
      <c r="Y83" s="73">
        <v>16105164</v>
      </c>
      <c r="Z83" s="73">
        <v>23041178</v>
      </c>
      <c r="AA83" s="73">
        <v>20927714</v>
      </c>
      <c r="AB83" s="73">
        <v>19506092</v>
      </c>
      <c r="AC83" s="73">
        <v>17518500</v>
      </c>
      <c r="AD83" s="73">
        <v>27191305</v>
      </c>
      <c r="AE83" s="73">
        <v>42736385</v>
      </c>
      <c r="AF83" s="73">
        <v>16033966</v>
      </c>
      <c r="AG83" s="73">
        <v>36155865</v>
      </c>
      <c r="AH83" s="73">
        <v>30491029</v>
      </c>
      <c r="AI83" s="73">
        <v>35250685</v>
      </c>
      <c r="AJ83" s="73">
        <v>75817683</v>
      </c>
      <c r="AK83" s="99">
        <v>34063854</v>
      </c>
    </row>
    <row r="84" spans="2:37" x14ac:dyDescent="0.3">
      <c r="B84" s="90" t="s">
        <v>290</v>
      </c>
      <c r="C84" s="71">
        <v>16.600000000000001</v>
      </c>
      <c r="D84" s="71">
        <v>15.5</v>
      </c>
      <c r="E84" s="71">
        <v>17.7</v>
      </c>
      <c r="F84" s="72">
        <v>241.03111999999999</v>
      </c>
      <c r="G84" s="91" t="s">
        <v>309</v>
      </c>
      <c r="H84" s="98">
        <v>834026</v>
      </c>
      <c r="I84" s="99">
        <v>150164</v>
      </c>
      <c r="J84" s="98">
        <v>5467864</v>
      </c>
      <c r="K84" s="73">
        <v>2203287</v>
      </c>
      <c r="L84" s="73">
        <v>2792891</v>
      </c>
      <c r="M84" s="73">
        <v>2090391</v>
      </c>
      <c r="N84" s="73">
        <v>1568312</v>
      </c>
      <c r="O84" s="73">
        <v>1508677</v>
      </c>
      <c r="P84" s="73">
        <v>1415191</v>
      </c>
      <c r="Q84" s="73">
        <v>1638043</v>
      </c>
      <c r="R84" s="73">
        <v>2388015</v>
      </c>
      <c r="S84" s="73">
        <v>983344</v>
      </c>
      <c r="T84" s="73">
        <v>1785303</v>
      </c>
      <c r="U84" s="73">
        <v>1384591</v>
      </c>
      <c r="V84" s="73">
        <v>754038</v>
      </c>
      <c r="W84" s="73">
        <v>714436</v>
      </c>
      <c r="X84" s="73">
        <v>593449</v>
      </c>
      <c r="Y84" s="73">
        <v>718090</v>
      </c>
      <c r="Z84" s="73">
        <v>986125</v>
      </c>
      <c r="AA84" s="73">
        <v>1093803</v>
      </c>
      <c r="AB84" s="73">
        <v>541404</v>
      </c>
      <c r="AC84" s="73">
        <v>2295040</v>
      </c>
      <c r="AD84" s="73">
        <v>1454272</v>
      </c>
      <c r="AE84" s="73">
        <v>3111677</v>
      </c>
      <c r="AF84" s="73">
        <v>2105845</v>
      </c>
      <c r="AG84" s="73">
        <v>761656</v>
      </c>
      <c r="AH84" s="73">
        <v>573470</v>
      </c>
      <c r="AI84" s="73">
        <v>614780</v>
      </c>
      <c r="AJ84" s="73">
        <v>448265</v>
      </c>
      <c r="AK84" s="99">
        <v>376952</v>
      </c>
    </row>
    <row r="85" spans="2:37" x14ac:dyDescent="0.3">
      <c r="B85" s="90" t="s">
        <v>290</v>
      </c>
      <c r="C85" s="71">
        <v>16.5</v>
      </c>
      <c r="D85" s="71">
        <v>16</v>
      </c>
      <c r="E85" s="71">
        <v>17</v>
      </c>
      <c r="F85" s="72">
        <v>239.01657</v>
      </c>
      <c r="G85" s="91" t="s">
        <v>331</v>
      </c>
      <c r="H85" s="98">
        <v>0</v>
      </c>
      <c r="I85" s="99">
        <v>0</v>
      </c>
      <c r="J85" s="98">
        <v>315293</v>
      </c>
      <c r="K85" s="73">
        <v>74665</v>
      </c>
      <c r="L85" s="73">
        <v>55155</v>
      </c>
      <c r="M85" s="73">
        <v>37670</v>
      </c>
      <c r="N85" s="73">
        <v>27903</v>
      </c>
      <c r="O85" s="73">
        <v>52864</v>
      </c>
      <c r="P85" s="73">
        <v>65006</v>
      </c>
      <c r="Q85" s="73">
        <v>119010</v>
      </c>
      <c r="R85" s="73">
        <v>164689</v>
      </c>
      <c r="S85" s="73">
        <v>37421</v>
      </c>
      <c r="T85" s="73">
        <v>147902</v>
      </c>
      <c r="U85" s="73">
        <v>92351</v>
      </c>
      <c r="V85" s="73">
        <v>43232</v>
      </c>
      <c r="W85" s="73">
        <v>55592</v>
      </c>
      <c r="X85" s="73">
        <v>26359</v>
      </c>
      <c r="Y85" s="73">
        <v>39461</v>
      </c>
      <c r="Z85" s="73">
        <v>204290</v>
      </c>
      <c r="AA85" s="73">
        <v>54937</v>
      </c>
      <c r="AB85" s="73">
        <v>48262</v>
      </c>
      <c r="AC85" s="73">
        <v>403349</v>
      </c>
      <c r="AD85" s="73">
        <v>226031</v>
      </c>
      <c r="AE85" s="73">
        <v>747825</v>
      </c>
      <c r="AF85" s="73">
        <v>325109</v>
      </c>
      <c r="AG85" s="73">
        <v>368164</v>
      </c>
      <c r="AH85" s="73">
        <v>230223</v>
      </c>
      <c r="AI85" s="73">
        <v>95602</v>
      </c>
      <c r="AJ85" s="73">
        <v>257723</v>
      </c>
      <c r="AK85" s="99">
        <v>111165</v>
      </c>
    </row>
    <row r="86" spans="2:37" x14ac:dyDescent="0.3">
      <c r="B86" s="90" t="s">
        <v>176</v>
      </c>
      <c r="C86" s="71">
        <v>10.5</v>
      </c>
      <c r="D86" s="71">
        <v>10</v>
      </c>
      <c r="E86" s="71">
        <v>11</v>
      </c>
      <c r="F86" s="72">
        <v>244.09280000000001</v>
      </c>
      <c r="G86" s="91" t="s">
        <v>309</v>
      </c>
      <c r="H86" s="98">
        <v>54581</v>
      </c>
      <c r="I86" s="99">
        <v>6858</v>
      </c>
      <c r="J86" s="98">
        <v>145308783</v>
      </c>
      <c r="K86" s="73">
        <v>229638467</v>
      </c>
      <c r="L86" s="73">
        <v>136859897</v>
      </c>
      <c r="M86" s="73">
        <v>121520126</v>
      </c>
      <c r="N86" s="73">
        <v>212648057</v>
      </c>
      <c r="O86" s="73">
        <v>120864943</v>
      </c>
      <c r="P86" s="73">
        <v>157188988</v>
      </c>
      <c r="Q86" s="73">
        <v>239377490</v>
      </c>
      <c r="R86" s="73">
        <v>148998036</v>
      </c>
      <c r="S86" s="73">
        <v>261132304</v>
      </c>
      <c r="T86" s="73">
        <v>279856591</v>
      </c>
      <c r="U86" s="73">
        <v>188140800</v>
      </c>
      <c r="V86" s="73">
        <v>132235427</v>
      </c>
      <c r="W86" s="73">
        <v>141911830</v>
      </c>
      <c r="X86" s="73">
        <v>207119863</v>
      </c>
      <c r="Y86" s="73">
        <v>130151818</v>
      </c>
      <c r="Z86" s="73">
        <v>181044604</v>
      </c>
      <c r="AA86" s="73">
        <v>123041433</v>
      </c>
      <c r="AB86" s="73">
        <v>293416193</v>
      </c>
      <c r="AC86" s="73">
        <v>191057030</v>
      </c>
      <c r="AD86" s="73">
        <v>309900097</v>
      </c>
      <c r="AE86" s="73">
        <v>310830447</v>
      </c>
      <c r="AF86" s="73">
        <v>450331133</v>
      </c>
      <c r="AG86" s="73">
        <v>427551095</v>
      </c>
      <c r="AH86" s="73">
        <v>487240882</v>
      </c>
      <c r="AI86" s="73">
        <v>289380232</v>
      </c>
      <c r="AJ86" s="73">
        <v>469393156</v>
      </c>
      <c r="AK86" s="99">
        <v>311213590</v>
      </c>
    </row>
    <row r="87" spans="2:37" x14ac:dyDescent="0.3">
      <c r="B87" s="90" t="s">
        <v>322</v>
      </c>
      <c r="C87" s="71">
        <v>17.95</v>
      </c>
      <c r="D87" s="71">
        <v>17.399999999999999</v>
      </c>
      <c r="E87" s="71">
        <v>18.5</v>
      </c>
      <c r="F87" s="72">
        <v>242.07823999999999</v>
      </c>
      <c r="G87" s="91" t="s">
        <v>331</v>
      </c>
      <c r="H87" s="98">
        <v>2170</v>
      </c>
      <c r="I87" s="99">
        <v>0</v>
      </c>
      <c r="J87" s="98">
        <v>21274121</v>
      </c>
      <c r="K87" s="73">
        <v>88153670</v>
      </c>
      <c r="L87" s="73">
        <v>51907810</v>
      </c>
      <c r="M87" s="73">
        <v>56664664</v>
      </c>
      <c r="N87" s="73">
        <v>76100264</v>
      </c>
      <c r="O87" s="73">
        <v>78107015</v>
      </c>
      <c r="P87" s="73">
        <v>56286120</v>
      </c>
      <c r="Q87" s="73">
        <v>107675780</v>
      </c>
      <c r="R87" s="73">
        <v>37701910</v>
      </c>
      <c r="S87" s="73">
        <v>85121291</v>
      </c>
      <c r="T87" s="73">
        <v>37464342</v>
      </c>
      <c r="U87" s="73">
        <v>87099230</v>
      </c>
      <c r="V87" s="73">
        <v>96548846</v>
      </c>
      <c r="W87" s="73">
        <v>69006192</v>
      </c>
      <c r="X87" s="73">
        <v>83323753</v>
      </c>
      <c r="Y87" s="73">
        <v>123688909</v>
      </c>
      <c r="Z87" s="73">
        <v>102831436</v>
      </c>
      <c r="AA87" s="73">
        <v>76451526</v>
      </c>
      <c r="AB87" s="73">
        <v>91394182</v>
      </c>
      <c r="AC87" s="73">
        <v>73358225</v>
      </c>
      <c r="AD87" s="73">
        <v>206615381</v>
      </c>
      <c r="AE87" s="73">
        <v>93848216</v>
      </c>
      <c r="AF87" s="73">
        <v>112907856</v>
      </c>
      <c r="AG87" s="73">
        <v>289370378</v>
      </c>
      <c r="AH87" s="73">
        <v>175720398</v>
      </c>
      <c r="AI87" s="73">
        <v>210680807</v>
      </c>
      <c r="AJ87" s="73">
        <v>452856720</v>
      </c>
      <c r="AK87" s="99">
        <v>225428888</v>
      </c>
    </row>
    <row r="88" spans="2:37" x14ac:dyDescent="0.3">
      <c r="B88" s="90" t="s">
        <v>137</v>
      </c>
      <c r="C88" s="71">
        <v>3.75</v>
      </c>
      <c r="D88" s="71">
        <v>2.2999999999999998</v>
      </c>
      <c r="E88" s="71">
        <v>5.2</v>
      </c>
      <c r="F88" s="72">
        <v>112.05054</v>
      </c>
      <c r="G88" s="91" t="s">
        <v>309</v>
      </c>
      <c r="H88" s="98">
        <v>2244468</v>
      </c>
      <c r="I88" s="99">
        <v>2651299</v>
      </c>
      <c r="J88" s="98">
        <v>1876659785</v>
      </c>
      <c r="K88" s="73">
        <v>2188752228</v>
      </c>
      <c r="L88" s="73">
        <v>2053966355</v>
      </c>
      <c r="M88" s="73">
        <v>2155906161</v>
      </c>
      <c r="N88" s="73">
        <v>2241039578</v>
      </c>
      <c r="O88" s="73">
        <v>2237353190</v>
      </c>
      <c r="P88" s="73">
        <v>2232931214</v>
      </c>
      <c r="Q88" s="73">
        <v>2283664014</v>
      </c>
      <c r="R88" s="73">
        <v>2282919283</v>
      </c>
      <c r="S88" s="73">
        <v>2405745871</v>
      </c>
      <c r="T88" s="73">
        <v>2408514303</v>
      </c>
      <c r="U88" s="73">
        <v>2542680236</v>
      </c>
      <c r="V88" s="73">
        <v>2561200584</v>
      </c>
      <c r="W88" s="73">
        <v>2575204350</v>
      </c>
      <c r="X88" s="73">
        <v>2501887239</v>
      </c>
      <c r="Y88" s="73">
        <v>2366659185</v>
      </c>
      <c r="Z88" s="73">
        <v>2538249375</v>
      </c>
      <c r="AA88" s="73">
        <v>2525756044</v>
      </c>
      <c r="AB88" s="73">
        <v>2810905059</v>
      </c>
      <c r="AC88" s="73">
        <v>2824498407</v>
      </c>
      <c r="AD88" s="73">
        <v>2817459970</v>
      </c>
      <c r="AE88" s="73">
        <v>2695053950</v>
      </c>
      <c r="AF88" s="73">
        <v>2699713996</v>
      </c>
      <c r="AG88" s="73">
        <v>2862621841</v>
      </c>
      <c r="AH88" s="73">
        <v>2937539522</v>
      </c>
      <c r="AI88" s="73">
        <v>2920459542</v>
      </c>
      <c r="AJ88" s="73">
        <v>482081082</v>
      </c>
      <c r="AK88" s="99">
        <v>3592021442</v>
      </c>
    </row>
    <row r="89" spans="2:37" x14ac:dyDescent="0.3">
      <c r="B89" s="90" t="s">
        <v>137</v>
      </c>
      <c r="C89" s="71">
        <v>10.75</v>
      </c>
      <c r="D89" s="71">
        <v>8</v>
      </c>
      <c r="E89" s="71">
        <v>13.5</v>
      </c>
      <c r="F89" s="72">
        <v>110.03599</v>
      </c>
      <c r="G89" s="91" t="s">
        <v>331</v>
      </c>
      <c r="H89" s="98">
        <v>1758916</v>
      </c>
      <c r="I89" s="99">
        <v>4999315</v>
      </c>
      <c r="J89" s="98">
        <v>4080614</v>
      </c>
      <c r="K89" s="73">
        <v>5716921</v>
      </c>
      <c r="L89" s="73">
        <v>5627717</v>
      </c>
      <c r="M89" s="73">
        <v>6382504</v>
      </c>
      <c r="N89" s="73">
        <v>7295961</v>
      </c>
      <c r="O89" s="73">
        <v>6465654</v>
      </c>
      <c r="P89" s="73">
        <v>6209582</v>
      </c>
      <c r="Q89" s="73">
        <v>6491865</v>
      </c>
      <c r="R89" s="73">
        <v>8503832</v>
      </c>
      <c r="S89" s="73">
        <v>7996032</v>
      </c>
      <c r="T89" s="73">
        <v>8962301</v>
      </c>
      <c r="U89" s="73">
        <v>10041810</v>
      </c>
      <c r="V89" s="73">
        <v>10500900</v>
      </c>
      <c r="W89" s="73">
        <v>11493099</v>
      </c>
      <c r="X89" s="73">
        <v>6319311</v>
      </c>
      <c r="Y89" s="73">
        <v>7101450</v>
      </c>
      <c r="Z89" s="73">
        <v>6504679</v>
      </c>
      <c r="AA89" s="73">
        <v>5869948</v>
      </c>
      <c r="AB89" s="73">
        <v>6918104</v>
      </c>
      <c r="AC89" s="73">
        <v>6938027</v>
      </c>
      <c r="AD89" s="73">
        <v>7056930</v>
      </c>
      <c r="AE89" s="73">
        <v>6427128</v>
      </c>
      <c r="AF89" s="73">
        <v>8100631</v>
      </c>
      <c r="AG89" s="73">
        <v>20874847</v>
      </c>
      <c r="AH89" s="73">
        <v>22629617</v>
      </c>
      <c r="AI89" s="73">
        <v>21473643</v>
      </c>
      <c r="AJ89" s="73">
        <v>14201303</v>
      </c>
      <c r="AK89" s="99">
        <v>22323288</v>
      </c>
    </row>
    <row r="90" spans="2:37" x14ac:dyDescent="0.3">
      <c r="B90" s="90" t="s">
        <v>138</v>
      </c>
      <c r="C90" s="71">
        <v>3.75</v>
      </c>
      <c r="D90" s="71">
        <v>2.5</v>
      </c>
      <c r="E90" s="71">
        <v>5</v>
      </c>
      <c r="F90" s="72">
        <v>252.10911999999999</v>
      </c>
      <c r="G90" s="91" t="s">
        <v>309</v>
      </c>
      <c r="H90" s="98">
        <v>18082</v>
      </c>
      <c r="I90" s="99">
        <v>0</v>
      </c>
      <c r="J90" s="98">
        <v>18156147</v>
      </c>
      <c r="K90" s="73">
        <v>19056889</v>
      </c>
      <c r="L90" s="73">
        <v>7421941</v>
      </c>
      <c r="M90" s="73">
        <v>8791550</v>
      </c>
      <c r="N90" s="73">
        <v>7117160</v>
      </c>
      <c r="O90" s="73">
        <v>4934901</v>
      </c>
      <c r="P90" s="73">
        <v>6022318</v>
      </c>
      <c r="Q90" s="73">
        <v>4931421</v>
      </c>
      <c r="R90" s="73">
        <v>4460408</v>
      </c>
      <c r="S90" s="73">
        <v>4251778</v>
      </c>
      <c r="T90" s="73">
        <v>3545905</v>
      </c>
      <c r="U90" s="73">
        <v>2656320</v>
      </c>
      <c r="V90" s="73">
        <v>2598705</v>
      </c>
      <c r="W90" s="73">
        <v>3178851</v>
      </c>
      <c r="X90" s="73">
        <v>2535425</v>
      </c>
      <c r="Y90" s="73">
        <v>1643385</v>
      </c>
      <c r="Z90" s="73">
        <v>2421945</v>
      </c>
      <c r="AA90" s="73">
        <v>1240838</v>
      </c>
      <c r="AB90" s="73">
        <v>1068437</v>
      </c>
      <c r="AC90" s="73">
        <v>630644</v>
      </c>
      <c r="AD90" s="73">
        <v>1160166</v>
      </c>
      <c r="AE90" s="73">
        <v>925270</v>
      </c>
      <c r="AF90" s="73">
        <v>1056459</v>
      </c>
      <c r="AG90" s="73">
        <v>1531886</v>
      </c>
      <c r="AH90" s="73">
        <v>1772900</v>
      </c>
      <c r="AI90" s="73">
        <v>1210927</v>
      </c>
      <c r="AJ90" s="73">
        <v>4225558</v>
      </c>
      <c r="AK90" s="99">
        <v>447311</v>
      </c>
    </row>
    <row r="91" spans="2:37" x14ac:dyDescent="0.3">
      <c r="B91" s="90" t="s">
        <v>249</v>
      </c>
      <c r="C91" s="71">
        <v>13.5</v>
      </c>
      <c r="D91" s="71">
        <v>12</v>
      </c>
      <c r="E91" s="71">
        <v>15</v>
      </c>
      <c r="F91" s="72">
        <v>412.04178000000002</v>
      </c>
      <c r="G91" s="91" t="s">
        <v>309</v>
      </c>
      <c r="H91" s="98">
        <v>0</v>
      </c>
      <c r="I91" s="99">
        <v>0</v>
      </c>
      <c r="J91" s="98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73">
        <v>0</v>
      </c>
      <c r="AF91" s="73">
        <v>0</v>
      </c>
      <c r="AG91" s="73">
        <v>0</v>
      </c>
      <c r="AH91" s="73">
        <v>0</v>
      </c>
      <c r="AI91" s="73">
        <v>0</v>
      </c>
      <c r="AJ91" s="73">
        <v>0</v>
      </c>
      <c r="AK91" s="99">
        <v>0</v>
      </c>
    </row>
    <row r="92" spans="2:37" x14ac:dyDescent="0.3">
      <c r="B92" s="90" t="s">
        <v>249</v>
      </c>
      <c r="C92" s="71">
        <v>6.25</v>
      </c>
      <c r="D92" s="71">
        <v>5</v>
      </c>
      <c r="E92" s="71">
        <v>7.5</v>
      </c>
      <c r="F92" s="72">
        <v>410.02722</v>
      </c>
      <c r="G92" s="91" t="s">
        <v>331</v>
      </c>
      <c r="H92" s="98">
        <v>5545</v>
      </c>
      <c r="I92" s="99">
        <v>0</v>
      </c>
      <c r="J92" s="98">
        <v>79412</v>
      </c>
      <c r="K92" s="73">
        <v>60322</v>
      </c>
      <c r="L92" s="73">
        <v>29312</v>
      </c>
      <c r="M92" s="73">
        <v>53470</v>
      </c>
      <c r="N92" s="73">
        <v>19809</v>
      </c>
      <c r="O92" s="73">
        <v>86980</v>
      </c>
      <c r="P92" s="73">
        <v>81489</v>
      </c>
      <c r="Q92" s="73">
        <v>30862</v>
      </c>
      <c r="R92" s="73">
        <v>37242</v>
      </c>
      <c r="S92" s="73">
        <v>0</v>
      </c>
      <c r="T92" s="73">
        <v>14660</v>
      </c>
      <c r="U92" s="73">
        <v>27629</v>
      </c>
      <c r="V92" s="73">
        <v>13950</v>
      </c>
      <c r="W92" s="73">
        <v>60883</v>
      </c>
      <c r="X92" s="73">
        <v>71637</v>
      </c>
      <c r="Y92" s="73">
        <v>21873</v>
      </c>
      <c r="Z92" s="73">
        <v>8260</v>
      </c>
      <c r="AA92" s="73">
        <v>22411</v>
      </c>
      <c r="AB92" s="73">
        <v>18445</v>
      </c>
      <c r="AC92" s="73">
        <v>19538</v>
      </c>
      <c r="AD92" s="73">
        <v>35556</v>
      </c>
      <c r="AE92" s="73">
        <v>46120</v>
      </c>
      <c r="AF92" s="73">
        <v>8222</v>
      </c>
      <c r="AG92" s="73">
        <v>238</v>
      </c>
      <c r="AH92" s="73">
        <v>587</v>
      </c>
      <c r="AI92" s="73">
        <v>73793</v>
      </c>
      <c r="AJ92" s="73">
        <v>45413</v>
      </c>
      <c r="AK92" s="99">
        <v>40441</v>
      </c>
    </row>
    <row r="93" spans="2:37" x14ac:dyDescent="0.3">
      <c r="B93" s="90" t="s">
        <v>226</v>
      </c>
      <c r="C93" s="71">
        <v>13</v>
      </c>
      <c r="D93" s="71">
        <v>12.5</v>
      </c>
      <c r="E93" s="71">
        <v>13.5</v>
      </c>
      <c r="F93" s="72">
        <v>332.07544999999999</v>
      </c>
      <c r="G93" s="91" t="s">
        <v>309</v>
      </c>
      <c r="H93" s="98">
        <v>0</v>
      </c>
      <c r="I93" s="99">
        <v>0</v>
      </c>
      <c r="J93" s="98">
        <v>57648</v>
      </c>
      <c r="K93" s="73">
        <v>147770</v>
      </c>
      <c r="L93" s="73">
        <v>45278</v>
      </c>
      <c r="M93" s="73">
        <v>75169</v>
      </c>
      <c r="N93" s="73">
        <v>153194</v>
      </c>
      <c r="O93" s="73">
        <v>124001</v>
      </c>
      <c r="P93" s="73">
        <v>127940</v>
      </c>
      <c r="Q93" s="73">
        <v>219080</v>
      </c>
      <c r="R93" s="73">
        <v>198769</v>
      </c>
      <c r="S93" s="73">
        <v>200256</v>
      </c>
      <c r="T93" s="73">
        <v>261387</v>
      </c>
      <c r="U93" s="73">
        <v>257770</v>
      </c>
      <c r="V93" s="73">
        <v>164409</v>
      </c>
      <c r="W93" s="73">
        <v>195411</v>
      </c>
      <c r="X93" s="73">
        <v>276404</v>
      </c>
      <c r="Y93" s="73">
        <v>225955</v>
      </c>
      <c r="Z93" s="73">
        <v>355079</v>
      </c>
      <c r="AA93" s="73">
        <v>265300</v>
      </c>
      <c r="AB93" s="73">
        <v>274864</v>
      </c>
      <c r="AC93" s="73">
        <v>247896</v>
      </c>
      <c r="AD93" s="73">
        <v>231548</v>
      </c>
      <c r="AE93" s="73">
        <v>406328</v>
      </c>
      <c r="AF93" s="73">
        <v>515207</v>
      </c>
      <c r="AG93" s="73">
        <v>837016</v>
      </c>
      <c r="AH93" s="73">
        <v>694566</v>
      </c>
      <c r="AI93" s="73">
        <v>458819</v>
      </c>
      <c r="AJ93" s="73">
        <v>836546</v>
      </c>
      <c r="AK93" s="99">
        <v>443392</v>
      </c>
    </row>
    <row r="94" spans="2:37" x14ac:dyDescent="0.3">
      <c r="B94" s="90" t="s">
        <v>226</v>
      </c>
      <c r="C94" s="71">
        <v>5</v>
      </c>
      <c r="D94" s="71">
        <v>4</v>
      </c>
      <c r="E94" s="71">
        <v>6</v>
      </c>
      <c r="F94" s="72">
        <v>330.06088999999997</v>
      </c>
      <c r="G94" s="91" t="s">
        <v>331</v>
      </c>
      <c r="H94" s="98">
        <v>0</v>
      </c>
      <c r="I94" s="99">
        <v>0</v>
      </c>
      <c r="J94" s="98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3">
        <v>0</v>
      </c>
      <c r="AD94" s="73">
        <v>0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0</v>
      </c>
      <c r="AK94" s="99">
        <v>0</v>
      </c>
    </row>
    <row r="95" spans="2:37" x14ac:dyDescent="0.3">
      <c r="B95" s="90" t="s">
        <v>298</v>
      </c>
      <c r="C95" s="71">
        <v>17.45</v>
      </c>
      <c r="D95" s="71">
        <v>15</v>
      </c>
      <c r="E95" s="71">
        <v>19.899999999999999</v>
      </c>
      <c r="F95" s="72">
        <v>492.00810999999999</v>
      </c>
      <c r="G95" s="91" t="s">
        <v>309</v>
      </c>
      <c r="H95" s="98">
        <v>0</v>
      </c>
      <c r="I95" s="99">
        <v>0</v>
      </c>
      <c r="J95" s="98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  <c r="AD95" s="73">
        <v>0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0</v>
      </c>
      <c r="AK95" s="99">
        <v>0</v>
      </c>
    </row>
    <row r="96" spans="2:37" x14ac:dyDescent="0.3">
      <c r="B96" s="90" t="s">
        <v>298</v>
      </c>
      <c r="C96" s="71">
        <v>17.45</v>
      </c>
      <c r="D96" s="71">
        <v>15</v>
      </c>
      <c r="E96" s="71">
        <v>19.899999999999999</v>
      </c>
      <c r="F96" s="72">
        <v>489.99355000000003</v>
      </c>
      <c r="G96" s="91" t="s">
        <v>331</v>
      </c>
      <c r="H96" s="98">
        <v>0</v>
      </c>
      <c r="I96" s="99">
        <v>0</v>
      </c>
      <c r="J96" s="98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0</v>
      </c>
      <c r="AK96" s="99">
        <v>0</v>
      </c>
    </row>
    <row r="97" spans="2:37" x14ac:dyDescent="0.3">
      <c r="B97" s="90" t="s">
        <v>152</v>
      </c>
      <c r="C97" s="71">
        <v>8.25</v>
      </c>
      <c r="D97" s="71">
        <v>8</v>
      </c>
      <c r="E97" s="71">
        <v>8.5</v>
      </c>
      <c r="F97" s="72">
        <v>388.03053999999997</v>
      </c>
      <c r="G97" s="91" t="s">
        <v>309</v>
      </c>
      <c r="H97" s="98">
        <v>0</v>
      </c>
      <c r="I97" s="99">
        <v>0</v>
      </c>
      <c r="J97" s="98">
        <v>0</v>
      </c>
      <c r="K97" s="73">
        <v>0</v>
      </c>
      <c r="L97" s="73">
        <v>0</v>
      </c>
      <c r="M97" s="73">
        <v>0</v>
      </c>
      <c r="N97" s="73">
        <v>0</v>
      </c>
      <c r="O97" s="73">
        <v>14767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73">
        <v>0</v>
      </c>
      <c r="AH97" s="73">
        <v>0</v>
      </c>
      <c r="AI97" s="73">
        <v>0</v>
      </c>
      <c r="AJ97" s="73">
        <v>0</v>
      </c>
      <c r="AK97" s="99">
        <v>0</v>
      </c>
    </row>
    <row r="98" spans="2:37" x14ac:dyDescent="0.3">
      <c r="B98" s="90" t="s">
        <v>152</v>
      </c>
      <c r="C98" s="71">
        <v>6.25</v>
      </c>
      <c r="D98" s="71">
        <v>5</v>
      </c>
      <c r="E98" s="71">
        <v>7.5</v>
      </c>
      <c r="F98" s="72">
        <v>386.01598999999999</v>
      </c>
      <c r="G98" s="91" t="s">
        <v>331</v>
      </c>
      <c r="H98" s="98">
        <v>0</v>
      </c>
      <c r="I98" s="99">
        <v>0</v>
      </c>
      <c r="J98" s="98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0</v>
      </c>
      <c r="AK98" s="99">
        <v>0</v>
      </c>
    </row>
    <row r="99" spans="2:37" x14ac:dyDescent="0.3">
      <c r="B99" s="90" t="s">
        <v>161</v>
      </c>
      <c r="C99" s="71">
        <v>8.75</v>
      </c>
      <c r="D99" s="71">
        <v>8.1999999999999993</v>
      </c>
      <c r="E99" s="71">
        <v>9.3000000000000007</v>
      </c>
      <c r="F99" s="72">
        <v>308.06421</v>
      </c>
      <c r="G99" s="91" t="s">
        <v>309</v>
      </c>
      <c r="H99" s="98">
        <v>0</v>
      </c>
      <c r="I99" s="99">
        <v>0</v>
      </c>
      <c r="J99" s="98">
        <v>17997</v>
      </c>
      <c r="K99" s="73">
        <v>102293</v>
      </c>
      <c r="L99" s="73">
        <v>15524</v>
      </c>
      <c r="M99" s="73">
        <v>29898</v>
      </c>
      <c r="N99" s="73">
        <v>36741</v>
      </c>
      <c r="O99" s="73">
        <v>23961</v>
      </c>
      <c r="P99" s="73">
        <v>26990</v>
      </c>
      <c r="Q99" s="73">
        <v>3773</v>
      </c>
      <c r="R99" s="73">
        <v>25079</v>
      </c>
      <c r="S99" s="73">
        <v>21304</v>
      </c>
      <c r="T99" s="73">
        <v>4653</v>
      </c>
      <c r="U99" s="73">
        <v>0</v>
      </c>
      <c r="V99" s="73">
        <v>0</v>
      </c>
      <c r="W99" s="73">
        <v>0</v>
      </c>
      <c r="X99" s="73">
        <v>4637</v>
      </c>
      <c r="Y99" s="73">
        <v>0</v>
      </c>
      <c r="Z99" s="73">
        <v>0</v>
      </c>
      <c r="AA99" s="73">
        <v>5993</v>
      </c>
      <c r="AB99" s="73">
        <v>0</v>
      </c>
      <c r="AC99" s="73">
        <v>0</v>
      </c>
      <c r="AD99" s="73">
        <v>6122</v>
      </c>
      <c r="AE99" s="73">
        <v>5017</v>
      </c>
      <c r="AF99" s="73">
        <v>5895</v>
      </c>
      <c r="AG99" s="73">
        <v>0</v>
      </c>
      <c r="AH99" s="73">
        <v>14370</v>
      </c>
      <c r="AI99" s="73">
        <v>13809</v>
      </c>
      <c r="AJ99" s="73">
        <v>0</v>
      </c>
      <c r="AK99" s="99">
        <v>8044</v>
      </c>
    </row>
    <row r="100" spans="2:37" x14ac:dyDescent="0.3">
      <c r="B100" s="90" t="s">
        <v>161</v>
      </c>
      <c r="C100" s="71">
        <v>9.9499999999999993</v>
      </c>
      <c r="D100" s="71">
        <v>9.4</v>
      </c>
      <c r="E100" s="71">
        <v>10.5</v>
      </c>
      <c r="F100" s="72">
        <v>306.04966000000002</v>
      </c>
      <c r="G100" s="91" t="s">
        <v>331</v>
      </c>
      <c r="H100" s="98">
        <v>0</v>
      </c>
      <c r="I100" s="99">
        <v>0</v>
      </c>
      <c r="J100" s="98">
        <v>9932393</v>
      </c>
      <c r="K100" s="73">
        <v>12246012</v>
      </c>
      <c r="L100" s="73">
        <v>10929600</v>
      </c>
      <c r="M100" s="73">
        <v>12264529</v>
      </c>
      <c r="N100" s="73">
        <v>11922240</v>
      </c>
      <c r="O100" s="73">
        <v>12336441</v>
      </c>
      <c r="P100" s="73">
        <v>13521204</v>
      </c>
      <c r="Q100" s="73">
        <v>16542236</v>
      </c>
      <c r="R100" s="73">
        <v>11749278</v>
      </c>
      <c r="S100" s="73">
        <v>14406822</v>
      </c>
      <c r="T100" s="73">
        <v>11581686</v>
      </c>
      <c r="U100" s="73">
        <v>13196351</v>
      </c>
      <c r="V100" s="73">
        <v>15462748</v>
      </c>
      <c r="W100" s="73">
        <v>14430988</v>
      </c>
      <c r="X100" s="73">
        <v>15172880</v>
      </c>
      <c r="Y100" s="73">
        <v>13328737</v>
      </c>
      <c r="Z100" s="73">
        <v>15305983</v>
      </c>
      <c r="AA100" s="73">
        <v>15940726</v>
      </c>
      <c r="AB100" s="73">
        <v>15216874</v>
      </c>
      <c r="AC100" s="73">
        <v>12678047</v>
      </c>
      <c r="AD100" s="73">
        <v>8993202</v>
      </c>
      <c r="AE100" s="73">
        <v>13814190</v>
      </c>
      <c r="AF100" s="73">
        <v>9722672</v>
      </c>
      <c r="AG100" s="73">
        <v>20621714</v>
      </c>
      <c r="AH100" s="73">
        <v>23745286</v>
      </c>
      <c r="AI100" s="73">
        <v>21177292</v>
      </c>
      <c r="AJ100" s="73">
        <v>24351233</v>
      </c>
      <c r="AK100" s="99">
        <v>21171388</v>
      </c>
    </row>
    <row r="101" spans="2:37" x14ac:dyDescent="0.3">
      <c r="B101" s="90" t="s">
        <v>299</v>
      </c>
      <c r="C101" s="71">
        <v>17.45</v>
      </c>
      <c r="D101" s="71">
        <v>15</v>
      </c>
      <c r="E101" s="71">
        <v>19.899999999999999</v>
      </c>
      <c r="F101" s="72">
        <v>467.99687</v>
      </c>
      <c r="G101" s="91" t="s">
        <v>309</v>
      </c>
      <c r="H101" s="98">
        <v>0</v>
      </c>
      <c r="I101" s="99">
        <v>0</v>
      </c>
      <c r="J101" s="98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5207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0</v>
      </c>
      <c r="AK101" s="99">
        <v>0</v>
      </c>
    </row>
    <row r="102" spans="2:37" x14ac:dyDescent="0.3">
      <c r="B102" s="90" t="s">
        <v>299</v>
      </c>
      <c r="C102" s="71">
        <v>10.15</v>
      </c>
      <c r="D102" s="71">
        <v>9.5</v>
      </c>
      <c r="E102" s="71">
        <v>10.8</v>
      </c>
      <c r="F102" s="72">
        <v>465.98232000000002</v>
      </c>
      <c r="G102" s="91" t="s">
        <v>331</v>
      </c>
      <c r="H102" s="98">
        <v>0</v>
      </c>
      <c r="I102" s="99">
        <v>0</v>
      </c>
      <c r="J102" s="98">
        <v>107373</v>
      </c>
      <c r="K102" s="73">
        <v>78905</v>
      </c>
      <c r="L102" s="73">
        <v>129852</v>
      </c>
      <c r="M102" s="73">
        <v>97788</v>
      </c>
      <c r="N102" s="73">
        <v>122458</v>
      </c>
      <c r="O102" s="73">
        <v>83508</v>
      </c>
      <c r="P102" s="73">
        <v>93092</v>
      </c>
      <c r="Q102" s="73">
        <v>50339</v>
      </c>
      <c r="R102" s="73">
        <v>108439</v>
      </c>
      <c r="S102" s="73">
        <v>150415</v>
      </c>
      <c r="T102" s="73">
        <v>83626</v>
      </c>
      <c r="U102" s="73">
        <v>59886</v>
      </c>
      <c r="V102" s="73">
        <v>35861</v>
      </c>
      <c r="W102" s="73">
        <v>41184</v>
      </c>
      <c r="X102" s="73">
        <v>91665</v>
      </c>
      <c r="Y102" s="73">
        <v>58727</v>
      </c>
      <c r="Z102" s="73">
        <v>61032</v>
      </c>
      <c r="AA102" s="73">
        <v>67289</v>
      </c>
      <c r="AB102" s="73">
        <v>31739</v>
      </c>
      <c r="AC102" s="73">
        <v>88906</v>
      </c>
      <c r="AD102" s="73">
        <v>88472</v>
      </c>
      <c r="AE102" s="73">
        <v>100101</v>
      </c>
      <c r="AF102" s="73">
        <v>89992</v>
      </c>
      <c r="AG102" s="73">
        <v>61642</v>
      </c>
      <c r="AH102" s="73">
        <v>92949</v>
      </c>
      <c r="AI102" s="73">
        <v>69131</v>
      </c>
      <c r="AJ102" s="73">
        <v>195552</v>
      </c>
      <c r="AK102" s="99">
        <v>107790</v>
      </c>
    </row>
    <row r="103" spans="2:37" x14ac:dyDescent="0.3">
      <c r="B103" s="90" t="s">
        <v>211</v>
      </c>
      <c r="C103" s="71">
        <v>12.5</v>
      </c>
      <c r="D103" s="71">
        <v>12</v>
      </c>
      <c r="E103" s="71">
        <v>13</v>
      </c>
      <c r="F103" s="72">
        <v>228.09788</v>
      </c>
      <c r="G103" s="91" t="s">
        <v>309</v>
      </c>
      <c r="H103" s="98">
        <v>173409</v>
      </c>
      <c r="I103" s="99">
        <v>110398</v>
      </c>
      <c r="J103" s="98">
        <v>1830872</v>
      </c>
      <c r="K103" s="73">
        <v>1861865</v>
      </c>
      <c r="L103" s="73">
        <v>2541738</v>
      </c>
      <c r="M103" s="73">
        <v>2950571</v>
      </c>
      <c r="N103" s="73">
        <v>2198299</v>
      </c>
      <c r="O103" s="73">
        <v>2939169</v>
      </c>
      <c r="P103" s="73">
        <v>3086812</v>
      </c>
      <c r="Q103" s="73">
        <v>2410791</v>
      </c>
      <c r="R103" s="73">
        <v>2913485</v>
      </c>
      <c r="S103" s="73">
        <v>2677932</v>
      </c>
      <c r="T103" s="73">
        <v>1839725</v>
      </c>
      <c r="U103" s="73">
        <v>2452942</v>
      </c>
      <c r="V103" s="73">
        <v>2814039</v>
      </c>
      <c r="W103" s="73">
        <v>3040923</v>
      </c>
      <c r="X103" s="73">
        <v>3015290</v>
      </c>
      <c r="Y103" s="73">
        <v>3009655</v>
      </c>
      <c r="Z103" s="73">
        <v>2573559</v>
      </c>
      <c r="AA103" s="73">
        <v>4914150</v>
      </c>
      <c r="AB103" s="73">
        <v>3950019</v>
      </c>
      <c r="AC103" s="73">
        <v>3262434</v>
      </c>
      <c r="AD103" s="73">
        <v>3447012</v>
      </c>
      <c r="AE103" s="73">
        <v>4592871</v>
      </c>
      <c r="AF103" s="73">
        <v>3741658</v>
      </c>
      <c r="AG103" s="73">
        <v>5707408</v>
      </c>
      <c r="AH103" s="73">
        <v>3354441</v>
      </c>
      <c r="AI103" s="73">
        <v>5606621</v>
      </c>
      <c r="AJ103" s="73">
        <v>7522759</v>
      </c>
      <c r="AK103" s="99">
        <v>5124225</v>
      </c>
    </row>
    <row r="104" spans="2:37" x14ac:dyDescent="0.3">
      <c r="B104" s="90" t="s">
        <v>317</v>
      </c>
      <c r="C104" s="71">
        <v>5.65</v>
      </c>
      <c r="D104" s="71">
        <v>5.3</v>
      </c>
      <c r="E104" s="71">
        <v>6</v>
      </c>
      <c r="F104" s="72">
        <v>226.08332999999999</v>
      </c>
      <c r="G104" s="91" t="s">
        <v>331</v>
      </c>
      <c r="H104" s="98">
        <v>0</v>
      </c>
      <c r="I104" s="99">
        <v>0</v>
      </c>
      <c r="J104" s="98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3">
        <v>0</v>
      </c>
      <c r="AD104" s="73">
        <v>0</v>
      </c>
      <c r="AE104" s="73">
        <v>0</v>
      </c>
      <c r="AF104" s="73">
        <v>0</v>
      </c>
      <c r="AG104" s="73">
        <v>0</v>
      </c>
      <c r="AH104" s="73">
        <v>0</v>
      </c>
      <c r="AI104" s="73">
        <v>0</v>
      </c>
      <c r="AJ104" s="73">
        <v>0</v>
      </c>
      <c r="AK104" s="99">
        <v>0</v>
      </c>
    </row>
    <row r="105" spans="2:37" x14ac:dyDescent="0.3">
      <c r="B105" s="90" t="s">
        <v>139</v>
      </c>
      <c r="C105" s="71">
        <v>3.8</v>
      </c>
      <c r="D105" s="71">
        <v>2.6</v>
      </c>
      <c r="E105" s="71">
        <v>5</v>
      </c>
      <c r="F105" s="72">
        <v>252.10911999999999</v>
      </c>
      <c r="G105" s="91" t="s">
        <v>309</v>
      </c>
      <c r="H105" s="98">
        <v>18082</v>
      </c>
      <c r="I105" s="99">
        <v>0</v>
      </c>
      <c r="J105" s="98">
        <v>18109593</v>
      </c>
      <c r="K105" s="73">
        <v>19022563</v>
      </c>
      <c r="L105" s="73">
        <v>7387232</v>
      </c>
      <c r="M105" s="73">
        <v>8779875</v>
      </c>
      <c r="N105" s="73">
        <v>7108023</v>
      </c>
      <c r="O105" s="73">
        <v>4930789</v>
      </c>
      <c r="P105" s="73">
        <v>5974061</v>
      </c>
      <c r="Q105" s="73">
        <v>4905838</v>
      </c>
      <c r="R105" s="73">
        <v>4417631</v>
      </c>
      <c r="S105" s="73">
        <v>4246832</v>
      </c>
      <c r="T105" s="73">
        <v>3539979</v>
      </c>
      <c r="U105" s="73">
        <v>2642868</v>
      </c>
      <c r="V105" s="73">
        <v>2596426</v>
      </c>
      <c r="W105" s="73">
        <v>3171066</v>
      </c>
      <c r="X105" s="73">
        <v>2529584</v>
      </c>
      <c r="Y105" s="73">
        <v>1643385</v>
      </c>
      <c r="Z105" s="73">
        <v>2420073</v>
      </c>
      <c r="AA105" s="73">
        <v>1237565</v>
      </c>
      <c r="AB105" s="73">
        <v>1067558</v>
      </c>
      <c r="AC105" s="73">
        <v>630644</v>
      </c>
      <c r="AD105" s="73">
        <v>1158050</v>
      </c>
      <c r="AE105" s="73">
        <v>924980</v>
      </c>
      <c r="AF105" s="73">
        <v>1055407</v>
      </c>
      <c r="AG105" s="73">
        <v>1530779</v>
      </c>
      <c r="AH105" s="73">
        <v>1771583</v>
      </c>
      <c r="AI105" s="73">
        <v>1208262</v>
      </c>
      <c r="AJ105" s="73">
        <v>4165758</v>
      </c>
      <c r="AK105" s="99">
        <v>447311</v>
      </c>
    </row>
    <row r="106" spans="2:37" x14ac:dyDescent="0.3">
      <c r="B106" s="90" t="s">
        <v>148</v>
      </c>
      <c r="C106" s="71">
        <v>6.2</v>
      </c>
      <c r="D106" s="71">
        <v>4.4000000000000004</v>
      </c>
      <c r="E106" s="71">
        <v>8</v>
      </c>
      <c r="F106" s="72">
        <v>268.10403000000002</v>
      </c>
      <c r="G106" s="91" t="s">
        <v>309</v>
      </c>
      <c r="H106" s="98">
        <v>983509</v>
      </c>
      <c r="I106" s="99">
        <v>331727</v>
      </c>
      <c r="J106" s="98">
        <v>843515577</v>
      </c>
      <c r="K106" s="73">
        <v>928280133</v>
      </c>
      <c r="L106" s="73">
        <v>798385086</v>
      </c>
      <c r="M106" s="73">
        <v>1402222584</v>
      </c>
      <c r="N106" s="73">
        <v>929870729</v>
      </c>
      <c r="O106" s="73">
        <v>1048938854</v>
      </c>
      <c r="P106" s="73">
        <v>1295361910</v>
      </c>
      <c r="Q106" s="73">
        <v>1034035360</v>
      </c>
      <c r="R106" s="73">
        <v>821754131</v>
      </c>
      <c r="S106" s="73">
        <v>808399551</v>
      </c>
      <c r="T106" s="73">
        <v>986599610</v>
      </c>
      <c r="U106" s="73">
        <v>1044783655</v>
      </c>
      <c r="V106" s="73">
        <v>1217882263</v>
      </c>
      <c r="W106" s="73">
        <v>1480832572</v>
      </c>
      <c r="X106" s="73">
        <v>1309967555</v>
      </c>
      <c r="Y106" s="73">
        <v>1290485928</v>
      </c>
      <c r="Z106" s="73">
        <v>1337202564</v>
      </c>
      <c r="AA106" s="73">
        <v>1960321568</v>
      </c>
      <c r="AB106" s="73">
        <v>1508593683</v>
      </c>
      <c r="AC106" s="73">
        <v>1125917328</v>
      </c>
      <c r="AD106" s="73">
        <v>786627921</v>
      </c>
      <c r="AE106" s="73">
        <v>1292273994</v>
      </c>
      <c r="AF106" s="73">
        <v>1185198009</v>
      </c>
      <c r="AG106" s="73">
        <v>1328890990</v>
      </c>
      <c r="AH106" s="73">
        <v>1461224988</v>
      </c>
      <c r="AI106" s="73">
        <v>1339597396</v>
      </c>
      <c r="AJ106" s="73">
        <v>1906698211</v>
      </c>
      <c r="AK106" s="99">
        <v>1467339322</v>
      </c>
    </row>
    <row r="107" spans="2:37" x14ac:dyDescent="0.3">
      <c r="B107" s="90" t="s">
        <v>145</v>
      </c>
      <c r="C107" s="71">
        <v>5.5</v>
      </c>
      <c r="D107" s="71">
        <v>4</v>
      </c>
      <c r="E107" s="71">
        <v>7</v>
      </c>
      <c r="F107" s="72">
        <v>253.09313</v>
      </c>
      <c r="G107" s="91" t="s">
        <v>309</v>
      </c>
      <c r="H107" s="98">
        <v>0</v>
      </c>
      <c r="I107" s="99">
        <v>0</v>
      </c>
      <c r="J107" s="98">
        <v>2061391</v>
      </c>
      <c r="K107" s="73">
        <v>2747880</v>
      </c>
      <c r="L107" s="73">
        <v>2395753</v>
      </c>
      <c r="M107" s="73">
        <v>2548236</v>
      </c>
      <c r="N107" s="73">
        <v>2522555</v>
      </c>
      <c r="O107" s="73">
        <v>2561801</v>
      </c>
      <c r="P107" s="73">
        <v>2524854</v>
      </c>
      <c r="Q107" s="73">
        <v>4278864</v>
      </c>
      <c r="R107" s="73">
        <v>3568017</v>
      </c>
      <c r="S107" s="73">
        <v>4043032</v>
      </c>
      <c r="T107" s="73">
        <v>4611983</v>
      </c>
      <c r="U107" s="73">
        <v>4927417</v>
      </c>
      <c r="V107" s="73">
        <v>4539246</v>
      </c>
      <c r="W107" s="73">
        <v>4488681</v>
      </c>
      <c r="X107" s="73">
        <v>5786567</v>
      </c>
      <c r="Y107" s="73">
        <v>3814194</v>
      </c>
      <c r="Z107" s="73">
        <v>5041870</v>
      </c>
      <c r="AA107" s="73">
        <v>4811841</v>
      </c>
      <c r="AB107" s="73">
        <v>6439859</v>
      </c>
      <c r="AC107" s="73">
        <v>7816925</v>
      </c>
      <c r="AD107" s="73">
        <v>5177367</v>
      </c>
      <c r="AE107" s="73">
        <v>7557231</v>
      </c>
      <c r="AF107" s="73">
        <v>7445190</v>
      </c>
      <c r="AG107" s="73">
        <v>6886703</v>
      </c>
      <c r="AH107" s="73">
        <v>6127008</v>
      </c>
      <c r="AI107" s="73">
        <v>6474655</v>
      </c>
      <c r="AJ107" s="73">
        <v>11544689</v>
      </c>
      <c r="AK107" s="99">
        <v>6450765</v>
      </c>
    </row>
    <row r="108" spans="2:37" x14ac:dyDescent="0.3">
      <c r="B108" s="90" t="s">
        <v>212</v>
      </c>
      <c r="C108" s="71">
        <v>12.5</v>
      </c>
      <c r="D108" s="71">
        <v>12</v>
      </c>
      <c r="E108" s="71">
        <v>13</v>
      </c>
      <c r="F108" s="72">
        <v>215.03152</v>
      </c>
      <c r="G108" s="91" t="s">
        <v>309</v>
      </c>
      <c r="H108" s="98">
        <v>0</v>
      </c>
      <c r="I108" s="99">
        <v>0</v>
      </c>
      <c r="J108" s="98">
        <v>241688</v>
      </c>
      <c r="K108" s="73">
        <v>422100</v>
      </c>
      <c r="L108" s="73">
        <v>336650</v>
      </c>
      <c r="M108" s="73">
        <v>213613</v>
      </c>
      <c r="N108" s="73">
        <v>275286</v>
      </c>
      <c r="O108" s="73">
        <v>423310</v>
      </c>
      <c r="P108" s="73">
        <v>449220</v>
      </c>
      <c r="Q108" s="73">
        <v>300465</v>
      </c>
      <c r="R108" s="73">
        <v>379904</v>
      </c>
      <c r="S108" s="73">
        <v>224731</v>
      </c>
      <c r="T108" s="73">
        <v>228042</v>
      </c>
      <c r="U108" s="73">
        <v>281802</v>
      </c>
      <c r="V108" s="73">
        <v>391319</v>
      </c>
      <c r="W108" s="73">
        <v>284995</v>
      </c>
      <c r="X108" s="73">
        <v>467206</v>
      </c>
      <c r="Y108" s="73">
        <v>314675</v>
      </c>
      <c r="Z108" s="73">
        <v>331296</v>
      </c>
      <c r="AA108" s="73">
        <v>452588</v>
      </c>
      <c r="AB108" s="73">
        <v>327368</v>
      </c>
      <c r="AC108" s="73">
        <v>387862</v>
      </c>
      <c r="AD108" s="73">
        <v>202910</v>
      </c>
      <c r="AE108" s="73">
        <v>155181</v>
      </c>
      <c r="AF108" s="73">
        <v>205636</v>
      </c>
      <c r="AG108" s="73">
        <v>430703</v>
      </c>
      <c r="AH108" s="73">
        <v>368890</v>
      </c>
      <c r="AI108" s="73">
        <v>250592</v>
      </c>
      <c r="AJ108" s="73">
        <v>796183</v>
      </c>
      <c r="AK108" s="99">
        <v>372180</v>
      </c>
    </row>
    <row r="109" spans="2:37" x14ac:dyDescent="0.3">
      <c r="B109" s="90" t="s">
        <v>212</v>
      </c>
      <c r="C109" s="71">
        <v>10</v>
      </c>
      <c r="D109" s="71">
        <v>9.5</v>
      </c>
      <c r="E109" s="71">
        <v>10.5</v>
      </c>
      <c r="F109" s="72">
        <v>213.01696000000001</v>
      </c>
      <c r="G109" s="91" t="s">
        <v>331</v>
      </c>
      <c r="H109" s="98">
        <v>0</v>
      </c>
      <c r="I109" s="99">
        <v>0</v>
      </c>
      <c r="J109" s="98">
        <v>3587627</v>
      </c>
      <c r="K109" s="73">
        <v>3719940</v>
      </c>
      <c r="L109" s="73">
        <v>3877888</v>
      </c>
      <c r="M109" s="73">
        <v>3978610</v>
      </c>
      <c r="N109" s="73">
        <v>2935576</v>
      </c>
      <c r="O109" s="73">
        <v>3533572</v>
      </c>
      <c r="P109" s="73">
        <v>4239598</v>
      </c>
      <c r="Q109" s="73">
        <v>3065027</v>
      </c>
      <c r="R109" s="73">
        <v>2654499</v>
      </c>
      <c r="S109" s="73">
        <v>2924588</v>
      </c>
      <c r="T109" s="73">
        <v>2893926</v>
      </c>
      <c r="U109" s="73">
        <v>3971252</v>
      </c>
      <c r="V109" s="73">
        <v>3536733</v>
      </c>
      <c r="W109" s="73">
        <v>3672985</v>
      </c>
      <c r="X109" s="73">
        <v>3817543</v>
      </c>
      <c r="Y109" s="73">
        <v>3204814</v>
      </c>
      <c r="Z109" s="73">
        <v>3778419</v>
      </c>
      <c r="AA109" s="73">
        <v>3851905</v>
      </c>
      <c r="AB109" s="73">
        <v>3631373</v>
      </c>
      <c r="AC109" s="73">
        <v>4195994</v>
      </c>
      <c r="AD109" s="73">
        <v>3531562</v>
      </c>
      <c r="AE109" s="73">
        <v>6915201</v>
      </c>
      <c r="AF109" s="73">
        <v>4992729</v>
      </c>
      <c r="AG109" s="73">
        <v>5167857</v>
      </c>
      <c r="AH109" s="73">
        <v>5220666</v>
      </c>
      <c r="AI109" s="73">
        <v>5718065</v>
      </c>
      <c r="AJ109" s="73">
        <v>10348449</v>
      </c>
      <c r="AK109" s="99">
        <v>5151005</v>
      </c>
    </row>
    <row r="110" spans="2:37" x14ac:dyDescent="0.3">
      <c r="B110" s="90" t="s">
        <v>227</v>
      </c>
      <c r="C110" s="71">
        <v>13</v>
      </c>
      <c r="D110" s="71">
        <v>12</v>
      </c>
      <c r="E110" s="71">
        <v>14</v>
      </c>
      <c r="F110" s="72">
        <v>229.08189999999999</v>
      </c>
      <c r="G110" s="91" t="s">
        <v>309</v>
      </c>
      <c r="H110" s="98">
        <v>24406</v>
      </c>
      <c r="I110" s="99">
        <v>0</v>
      </c>
      <c r="J110" s="98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25769</v>
      </c>
      <c r="P110" s="73">
        <v>6627</v>
      </c>
      <c r="Q110" s="73">
        <v>29960</v>
      </c>
      <c r="R110" s="73">
        <v>38918</v>
      </c>
      <c r="S110" s="73">
        <v>0</v>
      </c>
      <c r="T110" s="73">
        <v>16581</v>
      </c>
      <c r="U110" s="73">
        <v>52402</v>
      </c>
      <c r="V110" s="73">
        <v>0</v>
      </c>
      <c r="W110" s="73">
        <v>36496</v>
      </c>
      <c r="X110" s="73">
        <v>0</v>
      </c>
      <c r="Y110" s="73">
        <v>6253</v>
      </c>
      <c r="Z110" s="73">
        <v>12483</v>
      </c>
      <c r="AA110" s="73">
        <v>7633</v>
      </c>
      <c r="AB110" s="73">
        <v>35975</v>
      </c>
      <c r="AC110" s="73">
        <v>11018</v>
      </c>
      <c r="AD110" s="73">
        <v>1481</v>
      </c>
      <c r="AE110" s="73">
        <v>25084</v>
      </c>
      <c r="AF110" s="73">
        <v>0</v>
      </c>
      <c r="AG110" s="73">
        <v>132863</v>
      </c>
      <c r="AH110" s="73">
        <v>81062</v>
      </c>
      <c r="AI110" s="73">
        <v>176481</v>
      </c>
      <c r="AJ110" s="73">
        <v>111416</v>
      </c>
      <c r="AK110" s="99">
        <v>271818</v>
      </c>
    </row>
    <row r="111" spans="2:37" x14ac:dyDescent="0.3">
      <c r="B111" s="90" t="s">
        <v>193</v>
      </c>
      <c r="C111" s="71">
        <v>11.8</v>
      </c>
      <c r="D111" s="71">
        <v>11.3</v>
      </c>
      <c r="E111" s="71">
        <v>12.3</v>
      </c>
      <c r="F111" s="72">
        <v>688.15615000000003</v>
      </c>
      <c r="G111" s="91" t="s">
        <v>309</v>
      </c>
      <c r="H111" s="98">
        <v>0</v>
      </c>
      <c r="I111" s="99">
        <v>0</v>
      </c>
      <c r="J111" s="98">
        <v>6161047</v>
      </c>
      <c r="K111" s="73">
        <v>9380478</v>
      </c>
      <c r="L111" s="73">
        <v>12644113</v>
      </c>
      <c r="M111" s="73">
        <v>13846380</v>
      </c>
      <c r="N111" s="73">
        <v>7391266</v>
      </c>
      <c r="O111" s="73">
        <v>13051790</v>
      </c>
      <c r="P111" s="73">
        <v>13822560</v>
      </c>
      <c r="Q111" s="73">
        <v>11136940</v>
      </c>
      <c r="R111" s="73">
        <v>7342479</v>
      </c>
      <c r="S111" s="73">
        <v>8607146</v>
      </c>
      <c r="T111" s="73">
        <v>8924284</v>
      </c>
      <c r="U111" s="73">
        <v>18536304</v>
      </c>
      <c r="V111" s="73">
        <v>17083051</v>
      </c>
      <c r="W111" s="73">
        <v>22861887</v>
      </c>
      <c r="X111" s="73">
        <v>14383027</v>
      </c>
      <c r="Y111" s="73">
        <v>17734604</v>
      </c>
      <c r="Z111" s="73">
        <v>16958376</v>
      </c>
      <c r="AA111" s="73">
        <v>17773027</v>
      </c>
      <c r="AB111" s="73">
        <v>15272581</v>
      </c>
      <c r="AC111" s="73">
        <v>11612237</v>
      </c>
      <c r="AD111" s="73">
        <v>8010821</v>
      </c>
      <c r="AE111" s="73">
        <v>22821516</v>
      </c>
      <c r="AF111" s="73">
        <v>6381887</v>
      </c>
      <c r="AG111" s="73">
        <v>16220936</v>
      </c>
      <c r="AH111" s="73">
        <v>12765809</v>
      </c>
      <c r="AI111" s="73">
        <v>14855217</v>
      </c>
      <c r="AJ111" s="73">
        <v>31857472</v>
      </c>
      <c r="AK111" s="99">
        <v>20090029</v>
      </c>
    </row>
    <row r="112" spans="2:37" x14ac:dyDescent="0.3">
      <c r="B112" s="90" t="s">
        <v>285</v>
      </c>
      <c r="C112" s="71">
        <v>14.95</v>
      </c>
      <c r="D112" s="71">
        <v>14.6</v>
      </c>
      <c r="E112" s="71">
        <v>15.3</v>
      </c>
      <c r="F112" s="72">
        <v>428.03669000000002</v>
      </c>
      <c r="G112" s="91" t="s">
        <v>309</v>
      </c>
      <c r="H112" s="98">
        <v>34604</v>
      </c>
      <c r="I112" s="99">
        <v>146358</v>
      </c>
      <c r="J112" s="98">
        <v>1966656</v>
      </c>
      <c r="K112" s="73">
        <v>3112238</v>
      </c>
      <c r="L112" s="73">
        <v>3259314</v>
      </c>
      <c r="M112" s="73">
        <v>3778506</v>
      </c>
      <c r="N112" s="73">
        <v>3042157</v>
      </c>
      <c r="O112" s="73">
        <v>5053530</v>
      </c>
      <c r="P112" s="73">
        <v>3583508</v>
      </c>
      <c r="Q112" s="73">
        <v>3506657</v>
      </c>
      <c r="R112" s="73">
        <v>2734952</v>
      </c>
      <c r="S112" s="73">
        <v>2984760</v>
      </c>
      <c r="T112" s="73">
        <v>3396771</v>
      </c>
      <c r="U112" s="73">
        <v>3521646</v>
      </c>
      <c r="V112" s="73">
        <v>3480997</v>
      </c>
      <c r="W112" s="73">
        <v>4024760</v>
      </c>
      <c r="X112" s="73">
        <v>3241608</v>
      </c>
      <c r="Y112" s="73">
        <v>3551170</v>
      </c>
      <c r="Z112" s="73">
        <v>3372785</v>
      </c>
      <c r="AA112" s="73">
        <v>3606225</v>
      </c>
      <c r="AB112" s="73">
        <v>3395535</v>
      </c>
      <c r="AC112" s="73">
        <v>4856909</v>
      </c>
      <c r="AD112" s="73">
        <v>2985454</v>
      </c>
      <c r="AE112" s="73">
        <v>4498443</v>
      </c>
      <c r="AF112" s="73">
        <v>4509060</v>
      </c>
      <c r="AG112" s="73">
        <v>4069887</v>
      </c>
      <c r="AH112" s="73">
        <v>3615688</v>
      </c>
      <c r="AI112" s="73">
        <v>3818999</v>
      </c>
      <c r="AJ112" s="73">
        <v>4458799</v>
      </c>
      <c r="AK112" s="99">
        <v>3683032</v>
      </c>
    </row>
    <row r="113" spans="2:37" x14ac:dyDescent="0.3">
      <c r="B113" s="90" t="s">
        <v>285</v>
      </c>
      <c r="C113" s="71">
        <v>15</v>
      </c>
      <c r="D113" s="71">
        <v>14.5</v>
      </c>
      <c r="E113" s="71">
        <v>15.5</v>
      </c>
      <c r="F113" s="72">
        <v>426.02213999999998</v>
      </c>
      <c r="G113" s="91" t="s">
        <v>331</v>
      </c>
      <c r="H113" s="98">
        <v>28</v>
      </c>
      <c r="I113" s="99">
        <v>0</v>
      </c>
      <c r="J113" s="98">
        <v>1338946</v>
      </c>
      <c r="K113" s="73">
        <v>2300691</v>
      </c>
      <c r="L113" s="73">
        <v>2328305</v>
      </c>
      <c r="M113" s="73">
        <v>2770849</v>
      </c>
      <c r="N113" s="73">
        <v>2148673</v>
      </c>
      <c r="O113" s="73">
        <v>4308589</v>
      </c>
      <c r="P113" s="73">
        <v>3248423</v>
      </c>
      <c r="Q113" s="73">
        <v>2764083</v>
      </c>
      <c r="R113" s="73">
        <v>2258809</v>
      </c>
      <c r="S113" s="73">
        <v>2626011</v>
      </c>
      <c r="T113" s="73">
        <v>2659175</v>
      </c>
      <c r="U113" s="73">
        <v>2697709</v>
      </c>
      <c r="V113" s="73">
        <v>3092744</v>
      </c>
      <c r="W113" s="73">
        <v>3189685</v>
      </c>
      <c r="X113" s="73">
        <v>3681688</v>
      </c>
      <c r="Y113" s="73">
        <v>3442365</v>
      </c>
      <c r="Z113" s="73">
        <v>3240107</v>
      </c>
      <c r="AA113" s="73">
        <v>4002164</v>
      </c>
      <c r="AB113" s="73">
        <v>3592863</v>
      </c>
      <c r="AC113" s="73">
        <v>4677002</v>
      </c>
      <c r="AD113" s="73">
        <v>3123394</v>
      </c>
      <c r="AE113" s="73">
        <v>4475297</v>
      </c>
      <c r="AF113" s="73">
        <v>4115611</v>
      </c>
      <c r="AG113" s="73">
        <v>5512284</v>
      </c>
      <c r="AH113" s="73">
        <v>5093900</v>
      </c>
      <c r="AI113" s="73">
        <v>5333574</v>
      </c>
      <c r="AJ113" s="73">
        <v>6750162</v>
      </c>
      <c r="AK113" s="99">
        <v>5999618</v>
      </c>
    </row>
    <row r="114" spans="2:37" x14ac:dyDescent="0.3">
      <c r="B114" s="90" t="s">
        <v>247</v>
      </c>
      <c r="C114" s="71">
        <v>13.48</v>
      </c>
      <c r="D114" s="71">
        <v>13.25</v>
      </c>
      <c r="E114" s="71">
        <v>13.7</v>
      </c>
      <c r="F114" s="72">
        <v>348.07035999999999</v>
      </c>
      <c r="G114" s="91" t="s">
        <v>309</v>
      </c>
      <c r="H114" s="98">
        <v>1959876</v>
      </c>
      <c r="I114" s="99">
        <v>1671118</v>
      </c>
      <c r="J114" s="98">
        <v>31237746</v>
      </c>
      <c r="K114" s="73">
        <v>25301855</v>
      </c>
      <c r="L114" s="73">
        <v>29586667</v>
      </c>
      <c r="M114" s="73">
        <v>57603134</v>
      </c>
      <c r="N114" s="73">
        <v>25727193</v>
      </c>
      <c r="O114" s="73">
        <v>34940202</v>
      </c>
      <c r="P114" s="73">
        <v>47972758</v>
      </c>
      <c r="Q114" s="73">
        <v>29712936</v>
      </c>
      <c r="R114" s="73">
        <v>26172839</v>
      </c>
      <c r="S114" s="73">
        <v>22153869</v>
      </c>
      <c r="T114" s="73">
        <v>25421751</v>
      </c>
      <c r="U114" s="73">
        <v>32847916</v>
      </c>
      <c r="V114" s="73">
        <v>49606224</v>
      </c>
      <c r="W114" s="73">
        <v>54726256</v>
      </c>
      <c r="X114" s="73">
        <v>34692724</v>
      </c>
      <c r="Y114" s="73">
        <v>43180972</v>
      </c>
      <c r="Z114" s="73">
        <v>33128755</v>
      </c>
      <c r="AA114" s="73">
        <v>51569785</v>
      </c>
      <c r="AB114" s="73">
        <v>34170712</v>
      </c>
      <c r="AC114" s="73">
        <v>38371550</v>
      </c>
      <c r="AD114" s="73">
        <v>18456501</v>
      </c>
      <c r="AE114" s="73">
        <v>31443254</v>
      </c>
      <c r="AF114" s="73">
        <v>26722242</v>
      </c>
      <c r="AG114" s="73">
        <v>37990678</v>
      </c>
      <c r="AH114" s="73">
        <v>39056888</v>
      </c>
      <c r="AI114" s="73">
        <v>40911038</v>
      </c>
      <c r="AJ114" s="73">
        <v>52577904</v>
      </c>
      <c r="AK114" s="99">
        <v>41928933</v>
      </c>
    </row>
    <row r="115" spans="2:37" x14ac:dyDescent="0.3">
      <c r="B115" s="90" t="s">
        <v>247</v>
      </c>
      <c r="C115" s="71">
        <v>13.38</v>
      </c>
      <c r="D115" s="71">
        <v>13.25</v>
      </c>
      <c r="E115" s="71">
        <v>13.5</v>
      </c>
      <c r="F115" s="72">
        <v>346.05581000000001</v>
      </c>
      <c r="G115" s="91" t="s">
        <v>331</v>
      </c>
      <c r="H115" s="98">
        <v>467001</v>
      </c>
      <c r="I115" s="99">
        <v>24789</v>
      </c>
      <c r="J115" s="98">
        <v>4861935</v>
      </c>
      <c r="K115" s="73">
        <v>4640273</v>
      </c>
      <c r="L115" s="73">
        <v>5898146</v>
      </c>
      <c r="M115" s="73">
        <v>11487849</v>
      </c>
      <c r="N115" s="73">
        <v>4266568</v>
      </c>
      <c r="O115" s="73">
        <v>6695471</v>
      </c>
      <c r="P115" s="73">
        <v>9989665</v>
      </c>
      <c r="Q115" s="73">
        <v>5982586</v>
      </c>
      <c r="R115" s="73">
        <v>4868855</v>
      </c>
      <c r="S115" s="73">
        <v>4507864</v>
      </c>
      <c r="T115" s="73">
        <v>5428787</v>
      </c>
      <c r="U115" s="73">
        <v>8363035</v>
      </c>
      <c r="V115" s="73">
        <v>12074003</v>
      </c>
      <c r="W115" s="73">
        <v>13579100</v>
      </c>
      <c r="X115" s="73">
        <v>9488448</v>
      </c>
      <c r="Y115" s="73">
        <v>11336336</v>
      </c>
      <c r="Z115" s="73">
        <v>9299027</v>
      </c>
      <c r="AA115" s="73">
        <v>13649459</v>
      </c>
      <c r="AB115" s="73">
        <v>9972709</v>
      </c>
      <c r="AC115" s="73">
        <v>11090102</v>
      </c>
      <c r="AD115" s="73">
        <v>5050146</v>
      </c>
      <c r="AE115" s="73">
        <v>10947873</v>
      </c>
      <c r="AF115" s="73">
        <v>8926540</v>
      </c>
      <c r="AG115" s="73">
        <v>14348154</v>
      </c>
      <c r="AH115" s="73">
        <v>14651205</v>
      </c>
      <c r="AI115" s="73">
        <v>14796787</v>
      </c>
      <c r="AJ115" s="73">
        <v>21429899</v>
      </c>
      <c r="AK115" s="99">
        <v>17547976</v>
      </c>
    </row>
    <row r="116" spans="2:37" x14ac:dyDescent="0.3">
      <c r="B116" s="90" t="s">
        <v>307</v>
      </c>
      <c r="C116" s="71">
        <v>18.45</v>
      </c>
      <c r="D116" s="71">
        <v>17</v>
      </c>
      <c r="E116" s="71">
        <v>19</v>
      </c>
      <c r="F116" s="72">
        <v>508.00301999999999</v>
      </c>
      <c r="G116" s="91" t="s">
        <v>309</v>
      </c>
      <c r="H116" s="98">
        <v>10965</v>
      </c>
      <c r="I116" s="99">
        <v>3579</v>
      </c>
      <c r="J116" s="98">
        <v>95301</v>
      </c>
      <c r="K116" s="73">
        <v>516647</v>
      </c>
      <c r="L116" s="73">
        <v>460991</v>
      </c>
      <c r="M116" s="73">
        <v>673042</v>
      </c>
      <c r="N116" s="73">
        <v>459462</v>
      </c>
      <c r="O116" s="73">
        <v>678292</v>
      </c>
      <c r="P116" s="73">
        <v>913477</v>
      </c>
      <c r="Q116" s="73">
        <v>656280</v>
      </c>
      <c r="R116" s="73">
        <v>446033</v>
      </c>
      <c r="S116" s="73">
        <v>834702</v>
      </c>
      <c r="T116" s="73">
        <v>811737</v>
      </c>
      <c r="U116" s="73">
        <v>856971</v>
      </c>
      <c r="V116" s="73">
        <v>874938</v>
      </c>
      <c r="W116" s="73">
        <v>1052497</v>
      </c>
      <c r="X116" s="73">
        <v>1047163</v>
      </c>
      <c r="Y116" s="73">
        <v>801568</v>
      </c>
      <c r="Z116" s="73">
        <v>879887</v>
      </c>
      <c r="AA116" s="73">
        <v>904764</v>
      </c>
      <c r="AB116" s="73">
        <v>876988</v>
      </c>
      <c r="AC116" s="73">
        <v>1018336</v>
      </c>
      <c r="AD116" s="73">
        <v>800214</v>
      </c>
      <c r="AE116" s="73">
        <v>805992</v>
      </c>
      <c r="AF116" s="73">
        <v>475889</v>
      </c>
      <c r="AG116" s="73">
        <v>632064</v>
      </c>
      <c r="AH116" s="73">
        <v>791595</v>
      </c>
      <c r="AI116" s="73">
        <v>720164</v>
      </c>
      <c r="AJ116" s="73">
        <v>819664</v>
      </c>
      <c r="AK116" s="99">
        <v>697511</v>
      </c>
    </row>
    <row r="117" spans="2:37" x14ac:dyDescent="0.3">
      <c r="B117" s="90" t="s">
        <v>307</v>
      </c>
      <c r="C117" s="71">
        <v>17.45</v>
      </c>
      <c r="D117" s="71">
        <v>15</v>
      </c>
      <c r="E117" s="71">
        <v>19.899999999999999</v>
      </c>
      <c r="F117" s="72">
        <v>505.98847000000001</v>
      </c>
      <c r="G117" s="91" t="s">
        <v>331</v>
      </c>
      <c r="H117" s="98">
        <v>0</v>
      </c>
      <c r="I117" s="99">
        <v>0</v>
      </c>
      <c r="J117" s="98">
        <v>0</v>
      </c>
      <c r="K117" s="73">
        <v>12968</v>
      </c>
      <c r="L117" s="73">
        <v>0</v>
      </c>
      <c r="M117" s="73">
        <v>0</v>
      </c>
      <c r="N117" s="73">
        <v>10938</v>
      </c>
      <c r="O117" s="73">
        <v>0</v>
      </c>
      <c r="P117" s="73">
        <v>24185</v>
      </c>
      <c r="Q117" s="73">
        <v>0</v>
      </c>
      <c r="R117" s="73">
        <v>16740</v>
      </c>
      <c r="S117" s="73">
        <v>51076</v>
      </c>
      <c r="T117" s="73">
        <v>20067</v>
      </c>
      <c r="U117" s="73">
        <v>72042</v>
      </c>
      <c r="V117" s="73">
        <v>48551</v>
      </c>
      <c r="W117" s="73">
        <v>35318</v>
      </c>
      <c r="X117" s="73">
        <v>35039</v>
      </c>
      <c r="Y117" s="73">
        <v>53006</v>
      </c>
      <c r="Z117" s="73">
        <v>11185</v>
      </c>
      <c r="AA117" s="73">
        <v>0</v>
      </c>
      <c r="AB117" s="73">
        <v>2093</v>
      </c>
      <c r="AC117" s="73">
        <v>36457</v>
      </c>
      <c r="AD117" s="73">
        <v>0</v>
      </c>
      <c r="AE117" s="73">
        <v>28927</v>
      </c>
      <c r="AF117" s="73">
        <v>23390</v>
      </c>
      <c r="AG117" s="73">
        <v>22681</v>
      </c>
      <c r="AH117" s="73">
        <v>46389</v>
      </c>
      <c r="AI117" s="73">
        <v>0</v>
      </c>
      <c r="AJ117" s="73">
        <v>95364</v>
      </c>
      <c r="AK117" s="99">
        <v>12096</v>
      </c>
    </row>
    <row r="118" spans="2:37" x14ac:dyDescent="0.3">
      <c r="B118" s="90" t="s">
        <v>149</v>
      </c>
      <c r="C118" s="71">
        <v>7.5</v>
      </c>
      <c r="D118" s="71">
        <v>6.5</v>
      </c>
      <c r="E118" s="71">
        <v>8.5</v>
      </c>
      <c r="F118" s="72">
        <v>268.10403000000002</v>
      </c>
      <c r="G118" s="91" t="s">
        <v>309</v>
      </c>
      <c r="H118" s="98">
        <v>1087035</v>
      </c>
      <c r="I118" s="99">
        <v>463560</v>
      </c>
      <c r="J118" s="98">
        <v>398820395</v>
      </c>
      <c r="K118" s="73">
        <v>373959211</v>
      </c>
      <c r="L118" s="73">
        <v>352503135</v>
      </c>
      <c r="M118" s="73">
        <v>584641735</v>
      </c>
      <c r="N118" s="73">
        <v>362153170</v>
      </c>
      <c r="O118" s="73">
        <v>403667289</v>
      </c>
      <c r="P118" s="73">
        <v>521962476</v>
      </c>
      <c r="Q118" s="73">
        <v>387381326</v>
      </c>
      <c r="R118" s="73">
        <v>346774457</v>
      </c>
      <c r="S118" s="73">
        <v>286109835</v>
      </c>
      <c r="T118" s="73">
        <v>345744998</v>
      </c>
      <c r="U118" s="73">
        <v>378077734</v>
      </c>
      <c r="V118" s="73">
        <v>451577390</v>
      </c>
      <c r="W118" s="73">
        <v>546876362</v>
      </c>
      <c r="X118" s="73">
        <v>475989099</v>
      </c>
      <c r="Y118" s="73">
        <v>491034273</v>
      </c>
      <c r="Z118" s="73">
        <v>465772218</v>
      </c>
      <c r="AA118" s="73">
        <v>715600316</v>
      </c>
      <c r="AB118" s="73">
        <v>511336383</v>
      </c>
      <c r="AC118" s="73">
        <v>409846560</v>
      </c>
      <c r="AD118" s="73">
        <v>270179972</v>
      </c>
      <c r="AE118" s="73">
        <v>403211751</v>
      </c>
      <c r="AF118" s="73">
        <v>389786266</v>
      </c>
      <c r="AG118" s="73">
        <v>420391017</v>
      </c>
      <c r="AH118" s="73">
        <v>458726083</v>
      </c>
      <c r="AI118" s="73">
        <v>470446180</v>
      </c>
      <c r="AJ118" s="73">
        <v>585708875</v>
      </c>
      <c r="AK118" s="99">
        <v>506353931</v>
      </c>
    </row>
    <row r="119" spans="2:37" x14ac:dyDescent="0.3">
      <c r="B119" s="90" t="s">
        <v>316</v>
      </c>
      <c r="C119" s="71">
        <v>11.45</v>
      </c>
      <c r="D119" s="71">
        <v>10.9</v>
      </c>
      <c r="E119" s="71">
        <v>12</v>
      </c>
      <c r="F119" s="72">
        <v>266.08947999999998</v>
      </c>
      <c r="G119" s="91" t="s">
        <v>331</v>
      </c>
      <c r="H119" s="98">
        <v>0</v>
      </c>
      <c r="I119" s="99">
        <v>0</v>
      </c>
      <c r="J119" s="98">
        <v>3564530</v>
      </c>
      <c r="K119" s="73">
        <v>4976971</v>
      </c>
      <c r="L119" s="73">
        <v>4122435</v>
      </c>
      <c r="M119" s="73">
        <v>4677658</v>
      </c>
      <c r="N119" s="73">
        <v>6135619</v>
      </c>
      <c r="O119" s="73">
        <v>5396679</v>
      </c>
      <c r="P119" s="73">
        <v>6174745</v>
      </c>
      <c r="Q119" s="73">
        <v>6187643</v>
      </c>
      <c r="R119" s="73">
        <v>5197214</v>
      </c>
      <c r="S119" s="73">
        <v>6017411</v>
      </c>
      <c r="T119" s="73">
        <v>5851759</v>
      </c>
      <c r="U119" s="73">
        <v>6225400</v>
      </c>
      <c r="V119" s="73">
        <v>6746718</v>
      </c>
      <c r="W119" s="73">
        <v>6801138</v>
      </c>
      <c r="X119" s="73">
        <v>7535072</v>
      </c>
      <c r="Y119" s="73">
        <v>6463017</v>
      </c>
      <c r="Z119" s="73">
        <v>7018493</v>
      </c>
      <c r="AA119" s="73">
        <v>6960390</v>
      </c>
      <c r="AB119" s="73">
        <v>7809618</v>
      </c>
      <c r="AC119" s="73">
        <v>7272732</v>
      </c>
      <c r="AD119" s="73">
        <v>7988608</v>
      </c>
      <c r="AE119" s="73">
        <v>8095210</v>
      </c>
      <c r="AF119" s="73">
        <v>7337755</v>
      </c>
      <c r="AG119" s="73">
        <v>10481493</v>
      </c>
      <c r="AH119" s="73">
        <v>13977679</v>
      </c>
      <c r="AI119" s="73">
        <v>9932794</v>
      </c>
      <c r="AJ119" s="73">
        <v>15084328</v>
      </c>
      <c r="AK119" s="99">
        <v>9713130</v>
      </c>
    </row>
    <row r="120" spans="2:37" x14ac:dyDescent="0.3">
      <c r="B120" s="90" t="s">
        <v>250</v>
      </c>
      <c r="C120" s="71">
        <v>13.5</v>
      </c>
      <c r="D120" s="71">
        <v>13</v>
      </c>
      <c r="E120" s="71">
        <v>14</v>
      </c>
      <c r="F120" s="72">
        <v>444.16260999999997</v>
      </c>
      <c r="G120" s="91" t="s">
        <v>309</v>
      </c>
      <c r="H120" s="98">
        <v>0</v>
      </c>
      <c r="I120" s="99">
        <v>0</v>
      </c>
      <c r="J120" s="98">
        <v>119269</v>
      </c>
      <c r="K120" s="73">
        <v>117898</v>
      </c>
      <c r="L120" s="73">
        <v>98370</v>
      </c>
      <c r="M120" s="73">
        <v>56954</v>
      </c>
      <c r="N120" s="73">
        <v>67505</v>
      </c>
      <c r="O120" s="73">
        <v>16760</v>
      </c>
      <c r="P120" s="73">
        <v>47343</v>
      </c>
      <c r="Q120" s="73">
        <v>38709</v>
      </c>
      <c r="R120" s="73">
        <v>102615</v>
      </c>
      <c r="S120" s="73">
        <v>173997</v>
      </c>
      <c r="T120" s="73">
        <v>190935</v>
      </c>
      <c r="U120" s="73">
        <v>167848</v>
      </c>
      <c r="V120" s="73">
        <v>47238</v>
      </c>
      <c r="W120" s="73">
        <v>27158</v>
      </c>
      <c r="X120" s="73">
        <v>72924</v>
      </c>
      <c r="Y120" s="73">
        <v>53560</v>
      </c>
      <c r="Z120" s="73">
        <v>66287</v>
      </c>
      <c r="AA120" s="73">
        <v>0</v>
      </c>
      <c r="AB120" s="73">
        <v>53723</v>
      </c>
      <c r="AC120" s="73">
        <v>219514</v>
      </c>
      <c r="AD120" s="73">
        <v>42706</v>
      </c>
      <c r="AE120" s="73">
        <v>74988</v>
      </c>
      <c r="AF120" s="73">
        <v>276627</v>
      </c>
      <c r="AG120" s="73">
        <v>200573</v>
      </c>
      <c r="AH120" s="73">
        <v>118467</v>
      </c>
      <c r="AI120" s="73">
        <v>279932</v>
      </c>
      <c r="AJ120" s="73">
        <v>90923</v>
      </c>
      <c r="AK120" s="99">
        <v>58530</v>
      </c>
    </row>
    <row r="121" spans="2:37" x14ac:dyDescent="0.3">
      <c r="B121" s="90" t="s">
        <v>213</v>
      </c>
      <c r="C121" s="71">
        <v>12.5</v>
      </c>
      <c r="D121" s="71">
        <v>12</v>
      </c>
      <c r="E121" s="71">
        <v>13</v>
      </c>
      <c r="F121" s="72">
        <v>159.04003</v>
      </c>
      <c r="G121" s="91" t="s">
        <v>309</v>
      </c>
      <c r="H121" s="98">
        <v>12569</v>
      </c>
      <c r="I121" s="99">
        <v>0</v>
      </c>
      <c r="J121" s="98">
        <v>0</v>
      </c>
      <c r="K121" s="73">
        <v>0</v>
      </c>
      <c r="L121" s="73">
        <v>9442</v>
      </c>
      <c r="M121" s="73">
        <v>0</v>
      </c>
      <c r="N121" s="73">
        <v>0</v>
      </c>
      <c r="O121" s="73">
        <v>10555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21246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73">
        <v>0</v>
      </c>
      <c r="AE121" s="73">
        <v>0</v>
      </c>
      <c r="AF121" s="73">
        <v>0</v>
      </c>
      <c r="AG121" s="73">
        <v>0</v>
      </c>
      <c r="AH121" s="73">
        <v>0</v>
      </c>
      <c r="AI121" s="73">
        <v>0</v>
      </c>
      <c r="AJ121" s="73">
        <v>0</v>
      </c>
      <c r="AK121" s="99">
        <v>0</v>
      </c>
    </row>
    <row r="122" spans="2:37" x14ac:dyDescent="0.3">
      <c r="B122" s="90" t="s">
        <v>213</v>
      </c>
      <c r="C122" s="71">
        <v>11.5</v>
      </c>
      <c r="D122" s="71">
        <v>11</v>
      </c>
      <c r="E122" s="71">
        <v>12</v>
      </c>
      <c r="F122" s="72">
        <v>157.02547999999999</v>
      </c>
      <c r="G122" s="91" t="s">
        <v>331</v>
      </c>
      <c r="H122" s="98">
        <v>315343</v>
      </c>
      <c r="I122" s="99">
        <v>244551</v>
      </c>
      <c r="J122" s="98">
        <v>1529624</v>
      </c>
      <c r="K122" s="73">
        <v>2038541</v>
      </c>
      <c r="L122" s="73">
        <v>1693665</v>
      </c>
      <c r="M122" s="73">
        <v>1586897</v>
      </c>
      <c r="N122" s="73">
        <v>1024127</v>
      </c>
      <c r="O122" s="73">
        <v>743956</v>
      </c>
      <c r="P122" s="73">
        <v>966004</v>
      </c>
      <c r="Q122" s="73">
        <v>348635</v>
      </c>
      <c r="R122" s="73">
        <v>494465</v>
      </c>
      <c r="S122" s="73">
        <v>1133924</v>
      </c>
      <c r="T122" s="73">
        <v>929779</v>
      </c>
      <c r="U122" s="73">
        <v>1581641</v>
      </c>
      <c r="V122" s="73">
        <v>980948</v>
      </c>
      <c r="W122" s="73">
        <v>1553714</v>
      </c>
      <c r="X122" s="73">
        <v>803374</v>
      </c>
      <c r="Y122" s="73">
        <v>753672</v>
      </c>
      <c r="Z122" s="73">
        <v>487475</v>
      </c>
      <c r="AA122" s="73">
        <v>661105</v>
      </c>
      <c r="AB122" s="73">
        <v>683804</v>
      </c>
      <c r="AC122" s="73">
        <v>452949</v>
      </c>
      <c r="AD122" s="73">
        <v>2205986</v>
      </c>
      <c r="AE122" s="73">
        <v>718437</v>
      </c>
      <c r="AF122" s="73">
        <v>659785</v>
      </c>
      <c r="AG122" s="73">
        <v>2036415</v>
      </c>
      <c r="AH122" s="73">
        <v>1335392</v>
      </c>
      <c r="AI122" s="73">
        <v>3361535</v>
      </c>
      <c r="AJ122" s="73">
        <v>4407476</v>
      </c>
      <c r="AK122" s="99">
        <v>6202251</v>
      </c>
    </row>
    <row r="123" spans="2:37" x14ac:dyDescent="0.3">
      <c r="B123" s="90" t="s">
        <v>265</v>
      </c>
      <c r="C123" s="71">
        <v>14</v>
      </c>
      <c r="D123" s="71">
        <v>13.5</v>
      </c>
      <c r="E123" s="71">
        <v>14.5</v>
      </c>
      <c r="F123" s="72">
        <v>171.00530000000001</v>
      </c>
      <c r="G123" s="91" t="s">
        <v>309</v>
      </c>
      <c r="H123" s="98">
        <v>0</v>
      </c>
      <c r="I123" s="99">
        <v>0</v>
      </c>
      <c r="J123" s="98">
        <v>179561</v>
      </c>
      <c r="K123" s="73">
        <v>205064</v>
      </c>
      <c r="L123" s="73">
        <v>154739</v>
      </c>
      <c r="M123" s="73">
        <v>519994</v>
      </c>
      <c r="N123" s="73">
        <v>95530</v>
      </c>
      <c r="O123" s="73">
        <v>251583</v>
      </c>
      <c r="P123" s="73">
        <v>681476</v>
      </c>
      <c r="Q123" s="73">
        <v>131528</v>
      </c>
      <c r="R123" s="73">
        <v>16819</v>
      </c>
      <c r="S123" s="73">
        <v>33375</v>
      </c>
      <c r="T123" s="73">
        <v>30337</v>
      </c>
      <c r="U123" s="73">
        <v>88579</v>
      </c>
      <c r="V123" s="73">
        <v>677353</v>
      </c>
      <c r="W123" s="73">
        <v>527043</v>
      </c>
      <c r="X123" s="73">
        <v>189888</v>
      </c>
      <c r="Y123" s="73">
        <v>454997</v>
      </c>
      <c r="Z123" s="73">
        <v>41717</v>
      </c>
      <c r="AA123" s="73">
        <v>536229</v>
      </c>
      <c r="AB123" s="73">
        <v>123424</v>
      </c>
      <c r="AC123" s="73">
        <v>16718</v>
      </c>
      <c r="AD123" s="73">
        <v>29431</v>
      </c>
      <c r="AE123" s="73">
        <v>0</v>
      </c>
      <c r="AF123" s="73">
        <v>0</v>
      </c>
      <c r="AG123" s="73">
        <v>156479</v>
      </c>
      <c r="AH123" s="73">
        <v>101330</v>
      </c>
      <c r="AI123" s="73">
        <v>111684</v>
      </c>
      <c r="AJ123" s="73">
        <v>119950</v>
      </c>
      <c r="AK123" s="99">
        <v>164792</v>
      </c>
    </row>
    <row r="124" spans="2:37" x14ac:dyDescent="0.3">
      <c r="B124" s="90" t="s">
        <v>265</v>
      </c>
      <c r="C124" s="71">
        <v>14</v>
      </c>
      <c r="D124" s="71">
        <v>13.4</v>
      </c>
      <c r="E124" s="71">
        <v>14.6</v>
      </c>
      <c r="F124" s="72">
        <v>168.99074999999999</v>
      </c>
      <c r="G124" s="91" t="s">
        <v>331</v>
      </c>
      <c r="H124" s="98">
        <v>0</v>
      </c>
      <c r="I124" s="99">
        <v>0</v>
      </c>
      <c r="J124" s="98">
        <v>10190390</v>
      </c>
      <c r="K124" s="73">
        <v>8570401</v>
      </c>
      <c r="L124" s="73">
        <v>9095383</v>
      </c>
      <c r="M124" s="73">
        <v>16225272</v>
      </c>
      <c r="N124" s="73">
        <v>5319102</v>
      </c>
      <c r="O124" s="73">
        <v>11494953</v>
      </c>
      <c r="P124" s="73">
        <v>19470458</v>
      </c>
      <c r="Q124" s="73">
        <v>7263092</v>
      </c>
      <c r="R124" s="73">
        <v>2668978</v>
      </c>
      <c r="S124" s="73">
        <v>3476399</v>
      </c>
      <c r="T124" s="73">
        <v>2076848</v>
      </c>
      <c r="U124" s="73">
        <v>5996381</v>
      </c>
      <c r="V124" s="73">
        <v>20788582</v>
      </c>
      <c r="W124" s="73">
        <v>17982163</v>
      </c>
      <c r="X124" s="73">
        <v>10858479</v>
      </c>
      <c r="Y124" s="73">
        <v>18521492</v>
      </c>
      <c r="Z124" s="73">
        <v>8566956</v>
      </c>
      <c r="AA124" s="73">
        <v>23738208</v>
      </c>
      <c r="AB124" s="73">
        <v>10855861</v>
      </c>
      <c r="AC124" s="73">
        <v>5869771</v>
      </c>
      <c r="AD124" s="73">
        <v>4035495</v>
      </c>
      <c r="AE124" s="73">
        <v>3216117</v>
      </c>
      <c r="AF124" s="73">
        <v>2171903</v>
      </c>
      <c r="AG124" s="73">
        <v>11409024</v>
      </c>
      <c r="AH124" s="73">
        <v>8813959</v>
      </c>
      <c r="AI124" s="73">
        <v>13485855</v>
      </c>
      <c r="AJ124" s="73">
        <v>15086062</v>
      </c>
      <c r="AK124" s="99">
        <v>20111833</v>
      </c>
    </row>
    <row r="125" spans="2:37" x14ac:dyDescent="0.3">
      <c r="B125" s="90" t="s">
        <v>157</v>
      </c>
      <c r="C125" s="71">
        <v>8.5</v>
      </c>
      <c r="D125" s="71">
        <v>8</v>
      </c>
      <c r="E125" s="71">
        <v>9</v>
      </c>
      <c r="F125" s="72">
        <v>253.09313</v>
      </c>
      <c r="G125" s="91" t="s">
        <v>309</v>
      </c>
      <c r="H125" s="98">
        <v>0</v>
      </c>
      <c r="I125" s="99">
        <v>0</v>
      </c>
      <c r="J125" s="98">
        <v>6314481</v>
      </c>
      <c r="K125" s="73">
        <v>6083192</v>
      </c>
      <c r="L125" s="73">
        <v>1872819</v>
      </c>
      <c r="M125" s="73">
        <v>2849089</v>
      </c>
      <c r="N125" s="73">
        <v>2218080</v>
      </c>
      <c r="O125" s="73">
        <v>2836867</v>
      </c>
      <c r="P125" s="73">
        <v>3354863</v>
      </c>
      <c r="Q125" s="73">
        <v>3672768</v>
      </c>
      <c r="R125" s="73">
        <v>2906947</v>
      </c>
      <c r="S125" s="73">
        <v>3292259</v>
      </c>
      <c r="T125" s="73">
        <v>3020940</v>
      </c>
      <c r="U125" s="73">
        <v>3338026</v>
      </c>
      <c r="V125" s="73">
        <v>3412126</v>
      </c>
      <c r="W125" s="73">
        <v>3393691</v>
      </c>
      <c r="X125" s="73">
        <v>3648084</v>
      </c>
      <c r="Y125" s="73">
        <v>3159025</v>
      </c>
      <c r="Z125" s="73">
        <v>4574355</v>
      </c>
      <c r="AA125" s="73">
        <v>3442804</v>
      </c>
      <c r="AB125" s="73">
        <v>3435155</v>
      </c>
      <c r="AC125" s="73">
        <v>3804043</v>
      </c>
      <c r="AD125" s="73">
        <v>2672192</v>
      </c>
      <c r="AE125" s="73">
        <v>3254463</v>
      </c>
      <c r="AF125" s="73">
        <v>3295200</v>
      </c>
      <c r="AG125" s="73">
        <v>5039975</v>
      </c>
      <c r="AH125" s="73">
        <v>4160309</v>
      </c>
      <c r="AI125" s="73">
        <v>3866214</v>
      </c>
      <c r="AJ125" s="73">
        <v>5791239</v>
      </c>
      <c r="AK125" s="99">
        <v>3403372</v>
      </c>
    </row>
    <row r="126" spans="2:37" x14ac:dyDescent="0.3">
      <c r="B126" s="90" t="s">
        <v>157</v>
      </c>
      <c r="C126" s="71">
        <v>6.7</v>
      </c>
      <c r="D126" s="71">
        <v>6.1</v>
      </c>
      <c r="E126" s="71">
        <v>7.3</v>
      </c>
      <c r="F126" s="72">
        <v>251.07857999999999</v>
      </c>
      <c r="G126" s="91" t="s">
        <v>331</v>
      </c>
      <c r="H126" s="98">
        <v>0</v>
      </c>
      <c r="I126" s="99">
        <v>0</v>
      </c>
      <c r="J126" s="98">
        <v>4466479</v>
      </c>
      <c r="K126" s="73">
        <v>6965390</v>
      </c>
      <c r="L126" s="73">
        <v>9570428</v>
      </c>
      <c r="M126" s="73">
        <v>8674214</v>
      </c>
      <c r="N126" s="73">
        <v>8299847</v>
      </c>
      <c r="O126" s="73">
        <v>9148754</v>
      </c>
      <c r="P126" s="73">
        <v>8621588</v>
      </c>
      <c r="Q126" s="73">
        <v>19848423</v>
      </c>
      <c r="R126" s="73">
        <v>13371658</v>
      </c>
      <c r="S126" s="73">
        <v>11349128</v>
      </c>
      <c r="T126" s="73">
        <v>12473273</v>
      </c>
      <c r="U126" s="73">
        <v>16921037</v>
      </c>
      <c r="V126" s="73">
        <v>19075335</v>
      </c>
      <c r="W126" s="73">
        <v>21264487</v>
      </c>
      <c r="X126" s="73">
        <v>20507463</v>
      </c>
      <c r="Y126" s="73">
        <v>13557635</v>
      </c>
      <c r="Z126" s="73">
        <v>22904582</v>
      </c>
      <c r="AA126" s="73">
        <v>18234251</v>
      </c>
      <c r="AB126" s="73">
        <v>22854716</v>
      </c>
      <c r="AC126" s="73">
        <v>36263606</v>
      </c>
      <c r="AD126" s="73">
        <v>17446685</v>
      </c>
      <c r="AE126" s="73">
        <v>32069498</v>
      </c>
      <c r="AF126" s="73">
        <v>33622138</v>
      </c>
      <c r="AG126" s="73">
        <v>43217325</v>
      </c>
      <c r="AH126" s="73">
        <v>29008769</v>
      </c>
      <c r="AI126" s="73">
        <v>38838323</v>
      </c>
      <c r="AJ126" s="73">
        <v>92314470</v>
      </c>
      <c r="AK126" s="99">
        <v>43430624</v>
      </c>
    </row>
    <row r="127" spans="2:37" x14ac:dyDescent="0.3">
      <c r="B127" s="90" t="s">
        <v>143</v>
      </c>
      <c r="C127" s="71">
        <v>5.25</v>
      </c>
      <c r="D127" s="71">
        <v>4.5</v>
      </c>
      <c r="E127" s="71">
        <v>6</v>
      </c>
      <c r="F127" s="72">
        <v>154.08626000000001</v>
      </c>
      <c r="G127" s="91" t="s">
        <v>309</v>
      </c>
      <c r="H127" s="98">
        <v>467527</v>
      </c>
      <c r="I127" s="99">
        <v>176602</v>
      </c>
      <c r="J127" s="98">
        <v>820860</v>
      </c>
      <c r="K127" s="73">
        <v>884174</v>
      </c>
      <c r="L127" s="73">
        <v>841325</v>
      </c>
      <c r="M127" s="73">
        <v>1005091</v>
      </c>
      <c r="N127" s="73">
        <v>996634</v>
      </c>
      <c r="O127" s="73">
        <v>1020186</v>
      </c>
      <c r="P127" s="73">
        <v>1067705</v>
      </c>
      <c r="Q127" s="73">
        <v>1141748</v>
      </c>
      <c r="R127" s="73">
        <v>1015806</v>
      </c>
      <c r="S127" s="73">
        <v>1180234</v>
      </c>
      <c r="T127" s="73">
        <v>927026</v>
      </c>
      <c r="U127" s="73">
        <v>1733647</v>
      </c>
      <c r="V127" s="73">
        <v>1414703</v>
      </c>
      <c r="W127" s="73">
        <v>1449015</v>
      </c>
      <c r="X127" s="73">
        <v>1460344</v>
      </c>
      <c r="Y127" s="73">
        <v>1518654</v>
      </c>
      <c r="Z127" s="73">
        <v>1546064</v>
      </c>
      <c r="AA127" s="73">
        <v>1678044</v>
      </c>
      <c r="AB127" s="73">
        <v>1939577</v>
      </c>
      <c r="AC127" s="73">
        <v>1804893</v>
      </c>
      <c r="AD127" s="73">
        <v>1607810</v>
      </c>
      <c r="AE127" s="73">
        <v>1847360</v>
      </c>
      <c r="AF127" s="73">
        <v>1677282</v>
      </c>
      <c r="AG127" s="73">
        <v>1948532</v>
      </c>
      <c r="AH127" s="73">
        <v>1309300</v>
      </c>
      <c r="AI127" s="73">
        <v>1554897</v>
      </c>
      <c r="AJ127" s="73">
        <v>2772600</v>
      </c>
      <c r="AK127" s="99">
        <v>2456973</v>
      </c>
    </row>
    <row r="128" spans="2:37" x14ac:dyDescent="0.3">
      <c r="B128" s="90" t="s">
        <v>143</v>
      </c>
      <c r="C128" s="71">
        <v>3</v>
      </c>
      <c r="D128" s="71">
        <v>2</v>
      </c>
      <c r="E128" s="71">
        <v>4</v>
      </c>
      <c r="F128" s="72">
        <v>152.07169999999999</v>
      </c>
      <c r="G128" s="91" t="s">
        <v>331</v>
      </c>
      <c r="H128" s="98">
        <v>52593</v>
      </c>
      <c r="I128" s="99">
        <v>0</v>
      </c>
      <c r="J128" s="98">
        <v>94359</v>
      </c>
      <c r="K128" s="73">
        <v>163504</v>
      </c>
      <c r="L128" s="73">
        <v>45237</v>
      </c>
      <c r="M128" s="73">
        <v>51843</v>
      </c>
      <c r="N128" s="73">
        <v>59964</v>
      </c>
      <c r="O128" s="73">
        <v>107771</v>
      </c>
      <c r="P128" s="73">
        <v>64719</v>
      </c>
      <c r="Q128" s="73">
        <v>66072</v>
      </c>
      <c r="R128" s="73">
        <v>67412</v>
      </c>
      <c r="S128" s="73">
        <v>35181</v>
      </c>
      <c r="T128" s="73">
        <v>50495</v>
      </c>
      <c r="U128" s="73">
        <v>73212</v>
      </c>
      <c r="V128" s="73">
        <v>41051</v>
      </c>
      <c r="W128" s="73">
        <v>108485</v>
      </c>
      <c r="X128" s="73">
        <v>104840</v>
      </c>
      <c r="Y128" s="73">
        <v>75972</v>
      </c>
      <c r="Z128" s="73">
        <v>100227</v>
      </c>
      <c r="AA128" s="73">
        <v>61116</v>
      </c>
      <c r="AB128" s="73">
        <v>126569</v>
      </c>
      <c r="AC128" s="73">
        <v>85902</v>
      </c>
      <c r="AD128" s="73">
        <v>127942</v>
      </c>
      <c r="AE128" s="73">
        <v>89908</v>
      </c>
      <c r="AF128" s="73">
        <v>79856</v>
      </c>
      <c r="AG128" s="73">
        <v>159005</v>
      </c>
      <c r="AH128" s="73">
        <v>84918</v>
      </c>
      <c r="AI128" s="73">
        <v>39606</v>
      </c>
      <c r="AJ128" s="73">
        <v>237171</v>
      </c>
      <c r="AK128" s="99">
        <v>51656</v>
      </c>
    </row>
    <row r="129" spans="2:37" x14ac:dyDescent="0.3">
      <c r="B129" s="90" t="s">
        <v>214</v>
      </c>
      <c r="C129" s="71">
        <v>12.5</v>
      </c>
      <c r="D129" s="71">
        <v>10</v>
      </c>
      <c r="E129" s="71">
        <v>15</v>
      </c>
      <c r="F129" s="72">
        <v>403.03021000000001</v>
      </c>
      <c r="G129" s="91" t="s">
        <v>309</v>
      </c>
      <c r="H129" s="98">
        <v>0</v>
      </c>
      <c r="I129" s="99">
        <v>0</v>
      </c>
      <c r="J129" s="98">
        <v>0</v>
      </c>
      <c r="K129" s="73">
        <v>0</v>
      </c>
      <c r="L129" s="73">
        <v>0</v>
      </c>
      <c r="M129" s="73">
        <v>0</v>
      </c>
      <c r="N129" s="73">
        <v>9134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99">
        <v>0</v>
      </c>
    </row>
    <row r="130" spans="2:37" x14ac:dyDescent="0.3">
      <c r="B130" s="90" t="s">
        <v>214</v>
      </c>
      <c r="C130" s="71">
        <v>6.25</v>
      </c>
      <c r="D130" s="71">
        <v>5</v>
      </c>
      <c r="E130" s="71">
        <v>7.5</v>
      </c>
      <c r="F130" s="72">
        <v>401.01566000000003</v>
      </c>
      <c r="G130" s="91" t="s">
        <v>331</v>
      </c>
      <c r="H130" s="98">
        <v>0</v>
      </c>
      <c r="I130" s="99">
        <v>0</v>
      </c>
      <c r="J130" s="98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0</v>
      </c>
      <c r="AG130" s="73">
        <v>0</v>
      </c>
      <c r="AH130" s="73">
        <v>0</v>
      </c>
      <c r="AI130" s="73">
        <v>0</v>
      </c>
      <c r="AJ130" s="73">
        <v>0</v>
      </c>
      <c r="AK130" s="99">
        <v>0</v>
      </c>
    </row>
    <row r="131" spans="2:37" x14ac:dyDescent="0.3">
      <c r="B131" s="90" t="s">
        <v>167</v>
      </c>
      <c r="C131" s="71">
        <v>9.3000000000000007</v>
      </c>
      <c r="D131" s="71">
        <v>8.9</v>
      </c>
      <c r="E131" s="71">
        <v>9.6999999999999993</v>
      </c>
      <c r="F131" s="72">
        <v>243.09755000000001</v>
      </c>
      <c r="G131" s="91" t="s">
        <v>309</v>
      </c>
      <c r="H131" s="98">
        <v>20252</v>
      </c>
      <c r="I131" s="99">
        <v>0</v>
      </c>
      <c r="J131" s="98">
        <v>76496</v>
      </c>
      <c r="K131" s="73">
        <v>146013</v>
      </c>
      <c r="L131" s="73">
        <v>120412</v>
      </c>
      <c r="M131" s="73">
        <v>60714</v>
      </c>
      <c r="N131" s="73">
        <v>20167</v>
      </c>
      <c r="O131" s="73">
        <v>61110</v>
      </c>
      <c r="P131" s="73">
        <v>126552</v>
      </c>
      <c r="Q131" s="73">
        <v>11500</v>
      </c>
      <c r="R131" s="73">
        <v>6047</v>
      </c>
      <c r="S131" s="73">
        <v>113898</v>
      </c>
      <c r="T131" s="73">
        <v>70477</v>
      </c>
      <c r="U131" s="73">
        <v>213487</v>
      </c>
      <c r="V131" s="73">
        <v>182267</v>
      </c>
      <c r="W131" s="73">
        <v>162896</v>
      </c>
      <c r="X131" s="73">
        <v>187879</v>
      </c>
      <c r="Y131" s="73">
        <v>253380</v>
      </c>
      <c r="Z131" s="73">
        <v>122347</v>
      </c>
      <c r="AA131" s="73">
        <v>222689</v>
      </c>
      <c r="AB131" s="73">
        <v>209455</v>
      </c>
      <c r="AC131" s="73">
        <v>26407</v>
      </c>
      <c r="AD131" s="73">
        <v>342930</v>
      </c>
      <c r="AE131" s="73">
        <v>142723</v>
      </c>
      <c r="AF131" s="73">
        <v>138537</v>
      </c>
      <c r="AG131" s="73">
        <v>224659</v>
      </c>
      <c r="AH131" s="73">
        <v>157238</v>
      </c>
      <c r="AI131" s="73">
        <v>254775</v>
      </c>
      <c r="AJ131" s="73">
        <v>554737</v>
      </c>
      <c r="AK131" s="99">
        <v>279512</v>
      </c>
    </row>
    <row r="132" spans="2:37" x14ac:dyDescent="0.3">
      <c r="B132" s="90" t="s">
        <v>312</v>
      </c>
      <c r="C132" s="71">
        <v>12.25</v>
      </c>
      <c r="D132" s="71">
        <v>11.5</v>
      </c>
      <c r="E132" s="71">
        <v>13</v>
      </c>
      <c r="F132" s="72">
        <v>241.08299</v>
      </c>
      <c r="G132" s="91" t="s">
        <v>331</v>
      </c>
      <c r="H132" s="98">
        <v>0</v>
      </c>
      <c r="I132" s="99">
        <v>0</v>
      </c>
      <c r="J132" s="98">
        <v>22092963</v>
      </c>
      <c r="K132" s="73">
        <v>26671460</v>
      </c>
      <c r="L132" s="73">
        <v>27345079</v>
      </c>
      <c r="M132" s="73">
        <v>31071928</v>
      </c>
      <c r="N132" s="73">
        <v>28852964</v>
      </c>
      <c r="O132" s="73">
        <v>30268078</v>
      </c>
      <c r="P132" s="73">
        <v>33938035</v>
      </c>
      <c r="Q132" s="73">
        <v>33290764</v>
      </c>
      <c r="R132" s="73">
        <v>28592746</v>
      </c>
      <c r="S132" s="73">
        <v>28699288</v>
      </c>
      <c r="T132" s="73">
        <v>28384742</v>
      </c>
      <c r="U132" s="73">
        <v>35719557</v>
      </c>
      <c r="V132" s="73">
        <v>37070852</v>
      </c>
      <c r="W132" s="73">
        <v>38518539</v>
      </c>
      <c r="X132" s="73">
        <v>44274080</v>
      </c>
      <c r="Y132" s="73">
        <v>42663023</v>
      </c>
      <c r="Z132" s="73">
        <v>44484317</v>
      </c>
      <c r="AA132" s="73">
        <v>52973190</v>
      </c>
      <c r="AB132" s="73">
        <v>48093855</v>
      </c>
      <c r="AC132" s="73">
        <v>30242875</v>
      </c>
      <c r="AD132" s="73">
        <v>36014720</v>
      </c>
      <c r="AE132" s="73">
        <v>35862831</v>
      </c>
      <c r="AF132" s="73">
        <v>24630222</v>
      </c>
      <c r="AG132" s="73">
        <v>62038332</v>
      </c>
      <c r="AH132" s="73">
        <v>61334785</v>
      </c>
      <c r="AI132" s="73">
        <v>60751398</v>
      </c>
      <c r="AJ132" s="73">
        <v>90148333</v>
      </c>
      <c r="AK132" s="99">
        <v>68464242</v>
      </c>
    </row>
    <row r="133" spans="2:37" x14ac:dyDescent="0.3">
      <c r="B133" s="90" t="s">
        <v>228</v>
      </c>
      <c r="C133" s="71">
        <v>13</v>
      </c>
      <c r="D133" s="71">
        <v>12.6</v>
      </c>
      <c r="E133" s="71">
        <v>13.4</v>
      </c>
      <c r="F133" s="72">
        <v>323.06387999999998</v>
      </c>
      <c r="G133" s="91" t="s">
        <v>309</v>
      </c>
      <c r="H133" s="98">
        <v>0</v>
      </c>
      <c r="I133" s="99">
        <v>0</v>
      </c>
      <c r="J133" s="98">
        <v>65655</v>
      </c>
      <c r="K133" s="73">
        <v>65557</v>
      </c>
      <c r="L133" s="73">
        <v>47804</v>
      </c>
      <c r="M133" s="73">
        <v>30864</v>
      </c>
      <c r="N133" s="73">
        <v>207278</v>
      </c>
      <c r="O133" s="73">
        <v>33547</v>
      </c>
      <c r="P133" s="73">
        <v>54050</v>
      </c>
      <c r="Q133" s="73">
        <v>35435</v>
      </c>
      <c r="R133" s="73">
        <v>6114</v>
      </c>
      <c r="S133" s="73">
        <v>16068</v>
      </c>
      <c r="T133" s="73">
        <v>28249</v>
      </c>
      <c r="U133" s="73">
        <v>43808</v>
      </c>
      <c r="V133" s="73">
        <v>20186</v>
      </c>
      <c r="W133" s="73">
        <v>23921</v>
      </c>
      <c r="X133" s="73">
        <v>32583</v>
      </c>
      <c r="Y133" s="73">
        <v>18737</v>
      </c>
      <c r="Z133" s="73">
        <v>29839</v>
      </c>
      <c r="AA133" s="73">
        <v>31328</v>
      </c>
      <c r="AB133" s="73">
        <v>1335680</v>
      </c>
      <c r="AC133" s="73">
        <v>41680</v>
      </c>
      <c r="AD133" s="73">
        <v>9635</v>
      </c>
      <c r="AE133" s="73">
        <v>49747</v>
      </c>
      <c r="AF133" s="73">
        <v>47879</v>
      </c>
      <c r="AG133" s="73">
        <v>83926</v>
      </c>
      <c r="AH133" s="73">
        <v>61826</v>
      </c>
      <c r="AI133" s="73">
        <v>35306</v>
      </c>
      <c r="AJ133" s="73">
        <v>140559</v>
      </c>
      <c r="AK133" s="99">
        <v>36027</v>
      </c>
    </row>
    <row r="134" spans="2:37" x14ac:dyDescent="0.3">
      <c r="B134" s="90" t="s">
        <v>228</v>
      </c>
      <c r="C134" s="71">
        <v>13</v>
      </c>
      <c r="D134" s="71">
        <v>12.5</v>
      </c>
      <c r="E134" s="71">
        <v>13.5</v>
      </c>
      <c r="F134" s="72">
        <v>321.04933</v>
      </c>
      <c r="G134" s="91" t="s">
        <v>331</v>
      </c>
      <c r="H134" s="98">
        <v>0</v>
      </c>
      <c r="I134" s="99">
        <v>0</v>
      </c>
      <c r="J134" s="98">
        <v>46798</v>
      </c>
      <c r="K134" s="73">
        <v>108678</v>
      </c>
      <c r="L134" s="73">
        <v>33561</v>
      </c>
      <c r="M134" s="73">
        <v>12122</v>
      </c>
      <c r="N134" s="73">
        <v>304063</v>
      </c>
      <c r="O134" s="73">
        <v>38512</v>
      </c>
      <c r="P134" s="73">
        <v>107383</v>
      </c>
      <c r="Q134" s="73">
        <v>128872</v>
      </c>
      <c r="R134" s="73">
        <v>35833</v>
      </c>
      <c r="S134" s="73">
        <v>60098</v>
      </c>
      <c r="T134" s="73">
        <v>43953</v>
      </c>
      <c r="U134" s="73">
        <v>124755</v>
      </c>
      <c r="V134" s="73">
        <v>65726</v>
      </c>
      <c r="W134" s="73">
        <v>96751</v>
      </c>
      <c r="X134" s="73">
        <v>106345</v>
      </c>
      <c r="Y134" s="73">
        <v>76841</v>
      </c>
      <c r="Z134" s="73">
        <v>89373</v>
      </c>
      <c r="AA134" s="73">
        <v>102233</v>
      </c>
      <c r="AB134" s="73">
        <v>2055298</v>
      </c>
      <c r="AC134" s="73">
        <v>45602</v>
      </c>
      <c r="AD134" s="73">
        <v>51663</v>
      </c>
      <c r="AE134" s="73">
        <v>204672</v>
      </c>
      <c r="AF134" s="73">
        <v>57101</v>
      </c>
      <c r="AG134" s="73">
        <v>229030</v>
      </c>
      <c r="AH134" s="73">
        <v>187218</v>
      </c>
      <c r="AI134" s="73">
        <v>134425</v>
      </c>
      <c r="AJ134" s="73">
        <v>543668</v>
      </c>
      <c r="AK134" s="99">
        <v>239647</v>
      </c>
    </row>
    <row r="135" spans="2:37" x14ac:dyDescent="0.3">
      <c r="B135" s="90" t="s">
        <v>300</v>
      </c>
      <c r="C135" s="71">
        <v>17.45</v>
      </c>
      <c r="D135" s="71">
        <v>15</v>
      </c>
      <c r="E135" s="71">
        <v>19.899999999999999</v>
      </c>
      <c r="F135" s="72">
        <v>482.99653999999998</v>
      </c>
      <c r="G135" s="91" t="s">
        <v>309</v>
      </c>
      <c r="H135" s="98">
        <v>0</v>
      </c>
      <c r="I135" s="99">
        <v>0</v>
      </c>
      <c r="J135" s="98">
        <v>0</v>
      </c>
      <c r="K135" s="73">
        <v>0</v>
      </c>
      <c r="L135" s="73">
        <v>0</v>
      </c>
      <c r="M135" s="73">
        <v>4377</v>
      </c>
      <c r="N135" s="73">
        <v>0</v>
      </c>
      <c r="O135" s="73">
        <v>0</v>
      </c>
      <c r="P135" s="73">
        <v>0</v>
      </c>
      <c r="Q135" s="73">
        <v>8339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5977</v>
      </c>
      <c r="AG135" s="73">
        <v>0</v>
      </c>
      <c r="AH135" s="73">
        <v>0</v>
      </c>
      <c r="AI135" s="73">
        <v>0</v>
      </c>
      <c r="AJ135" s="73">
        <v>0</v>
      </c>
      <c r="AK135" s="99">
        <v>0</v>
      </c>
    </row>
    <row r="136" spans="2:37" x14ac:dyDescent="0.3">
      <c r="B136" s="90" t="s">
        <v>300</v>
      </c>
      <c r="C136" s="71">
        <v>17.45</v>
      </c>
      <c r="D136" s="71">
        <v>15</v>
      </c>
      <c r="E136" s="71">
        <v>19.899999999999999</v>
      </c>
      <c r="F136" s="72">
        <v>480.98199</v>
      </c>
      <c r="G136" s="91" t="s">
        <v>331</v>
      </c>
      <c r="H136" s="98">
        <v>0</v>
      </c>
      <c r="I136" s="99">
        <v>0</v>
      </c>
      <c r="J136" s="98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</v>
      </c>
      <c r="AG136" s="73">
        <v>0</v>
      </c>
      <c r="AH136" s="73">
        <v>0</v>
      </c>
      <c r="AI136" s="73">
        <v>0</v>
      </c>
      <c r="AJ136" s="73">
        <v>0</v>
      </c>
      <c r="AK136" s="99">
        <v>0</v>
      </c>
    </row>
    <row r="137" spans="2:37" x14ac:dyDescent="0.3">
      <c r="B137" s="90" t="s">
        <v>266</v>
      </c>
      <c r="C137" s="71">
        <v>14</v>
      </c>
      <c r="D137" s="71">
        <v>12</v>
      </c>
      <c r="E137" s="71">
        <v>16</v>
      </c>
      <c r="F137" s="72">
        <v>389.01456000000002</v>
      </c>
      <c r="G137" s="91" t="s">
        <v>309</v>
      </c>
      <c r="H137" s="98">
        <v>0</v>
      </c>
      <c r="I137" s="99">
        <v>0</v>
      </c>
      <c r="J137" s="98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73">
        <v>0</v>
      </c>
      <c r="AH137" s="73">
        <v>0</v>
      </c>
      <c r="AI137" s="73">
        <v>0</v>
      </c>
      <c r="AJ137" s="73">
        <v>0</v>
      </c>
      <c r="AK137" s="99">
        <v>0</v>
      </c>
    </row>
    <row r="138" spans="2:37" x14ac:dyDescent="0.3">
      <c r="B138" s="90" t="s">
        <v>266</v>
      </c>
      <c r="C138" s="71">
        <v>9.35</v>
      </c>
      <c r="D138" s="71">
        <v>9</v>
      </c>
      <c r="E138" s="71">
        <v>9.6999999999999993</v>
      </c>
      <c r="F138" s="72">
        <v>387.00000999999997</v>
      </c>
      <c r="G138" s="91" t="s">
        <v>331</v>
      </c>
      <c r="H138" s="98">
        <v>0</v>
      </c>
      <c r="I138" s="99">
        <v>0</v>
      </c>
      <c r="J138" s="98">
        <v>80526</v>
      </c>
      <c r="K138" s="73">
        <v>127805</v>
      </c>
      <c r="L138" s="73">
        <v>136265</v>
      </c>
      <c r="M138" s="73">
        <v>216214</v>
      </c>
      <c r="N138" s="73">
        <v>73812</v>
      </c>
      <c r="O138" s="73">
        <v>249656</v>
      </c>
      <c r="P138" s="73">
        <v>336952</v>
      </c>
      <c r="Q138" s="73">
        <v>207535</v>
      </c>
      <c r="R138" s="73">
        <v>89802</v>
      </c>
      <c r="S138" s="73">
        <v>182434</v>
      </c>
      <c r="T138" s="73">
        <v>152164</v>
      </c>
      <c r="U138" s="73">
        <v>106642</v>
      </c>
      <c r="V138" s="73">
        <v>275574</v>
      </c>
      <c r="W138" s="73">
        <v>0</v>
      </c>
      <c r="X138" s="73">
        <v>294692</v>
      </c>
      <c r="Y138" s="73">
        <v>148849</v>
      </c>
      <c r="Z138" s="73">
        <v>25510</v>
      </c>
      <c r="AA138" s="73">
        <v>98708</v>
      </c>
      <c r="AB138" s="73">
        <v>0</v>
      </c>
      <c r="AC138" s="73">
        <v>71809</v>
      </c>
      <c r="AD138" s="73">
        <v>173578</v>
      </c>
      <c r="AE138" s="73">
        <v>0</v>
      </c>
      <c r="AF138" s="73">
        <v>44762</v>
      </c>
      <c r="AG138" s="73">
        <v>160320</v>
      </c>
      <c r="AH138" s="73">
        <v>78175</v>
      </c>
      <c r="AI138" s="73">
        <v>320597</v>
      </c>
      <c r="AJ138" s="73">
        <v>0</v>
      </c>
      <c r="AK138" s="99">
        <v>123702</v>
      </c>
    </row>
    <row r="139" spans="2:37" x14ac:dyDescent="0.3">
      <c r="B139" s="90" t="s">
        <v>160</v>
      </c>
      <c r="C139" s="71">
        <v>8.6</v>
      </c>
      <c r="D139" s="71">
        <v>8</v>
      </c>
      <c r="E139" s="71">
        <v>9.1999999999999993</v>
      </c>
      <c r="F139" s="72">
        <v>309.04822999999999</v>
      </c>
      <c r="G139" s="91" t="s">
        <v>309</v>
      </c>
      <c r="H139" s="98">
        <v>0</v>
      </c>
      <c r="I139" s="99">
        <v>0</v>
      </c>
      <c r="J139" s="98">
        <v>17577</v>
      </c>
      <c r="K139" s="73">
        <v>155876</v>
      </c>
      <c r="L139" s="73">
        <v>3580686</v>
      </c>
      <c r="M139" s="73">
        <v>1425439</v>
      </c>
      <c r="N139" s="73">
        <v>2145722</v>
      </c>
      <c r="O139" s="73">
        <v>439380</v>
      </c>
      <c r="P139" s="73">
        <v>476510</v>
      </c>
      <c r="Q139" s="73">
        <v>710250</v>
      </c>
      <c r="R139" s="73">
        <v>296634</v>
      </c>
      <c r="S139" s="73">
        <v>52967</v>
      </c>
      <c r="T139" s="73">
        <v>122993</v>
      </c>
      <c r="U139" s="73">
        <v>122448</v>
      </c>
      <c r="V139" s="73">
        <v>264860</v>
      </c>
      <c r="W139" s="73">
        <v>81269</v>
      </c>
      <c r="X139" s="73">
        <v>98920</v>
      </c>
      <c r="Y139" s="73">
        <v>77550</v>
      </c>
      <c r="Z139" s="73">
        <v>63854</v>
      </c>
      <c r="AA139" s="73">
        <v>35605</v>
      </c>
      <c r="AB139" s="73">
        <v>48935</v>
      </c>
      <c r="AC139" s="73">
        <v>49472</v>
      </c>
      <c r="AD139" s="73">
        <v>73448</v>
      </c>
      <c r="AE139" s="73">
        <v>14565</v>
      </c>
      <c r="AF139" s="73">
        <v>72374</v>
      </c>
      <c r="AG139" s="73">
        <v>48642</v>
      </c>
      <c r="AH139" s="73">
        <v>66697</v>
      </c>
      <c r="AI139" s="73">
        <v>63370</v>
      </c>
      <c r="AJ139" s="73">
        <v>55180</v>
      </c>
      <c r="AK139" s="99">
        <v>237099</v>
      </c>
    </row>
    <row r="140" spans="2:37" x14ac:dyDescent="0.3">
      <c r="B140" s="90" t="s">
        <v>160</v>
      </c>
      <c r="C140" s="71">
        <v>9.4</v>
      </c>
      <c r="D140" s="71">
        <v>8.9</v>
      </c>
      <c r="E140" s="71">
        <v>9.9</v>
      </c>
      <c r="F140" s="72">
        <v>307.03368</v>
      </c>
      <c r="G140" s="91" t="s">
        <v>331</v>
      </c>
      <c r="H140" s="98">
        <v>0</v>
      </c>
      <c r="I140" s="99">
        <v>0</v>
      </c>
      <c r="J140" s="98">
        <v>1477255</v>
      </c>
      <c r="K140" s="73">
        <v>2127465</v>
      </c>
      <c r="L140" s="73">
        <v>1359507</v>
      </c>
      <c r="M140" s="73">
        <v>1345420</v>
      </c>
      <c r="N140" s="73">
        <v>1209069</v>
      </c>
      <c r="O140" s="73">
        <v>1860830</v>
      </c>
      <c r="P140" s="73">
        <v>1449706</v>
      </c>
      <c r="Q140" s="73">
        <v>910104</v>
      </c>
      <c r="R140" s="73">
        <v>1159818</v>
      </c>
      <c r="S140" s="73">
        <v>684039</v>
      </c>
      <c r="T140" s="73">
        <v>995897</v>
      </c>
      <c r="U140" s="73">
        <v>984582</v>
      </c>
      <c r="V140" s="73">
        <v>908440</v>
      </c>
      <c r="W140" s="73">
        <v>1012105</v>
      </c>
      <c r="X140" s="73">
        <v>629899</v>
      </c>
      <c r="Y140" s="73">
        <v>563617</v>
      </c>
      <c r="Z140" s="73">
        <v>159847</v>
      </c>
      <c r="AA140" s="73">
        <v>390842</v>
      </c>
      <c r="AB140" s="73">
        <v>533697</v>
      </c>
      <c r="AC140" s="73">
        <v>801527</v>
      </c>
      <c r="AD140" s="73">
        <v>961915</v>
      </c>
      <c r="AE140" s="73">
        <v>1031556</v>
      </c>
      <c r="AF140" s="73">
        <v>525161</v>
      </c>
      <c r="AG140" s="73">
        <v>1909605</v>
      </c>
      <c r="AH140" s="73">
        <v>920562</v>
      </c>
      <c r="AI140" s="73">
        <v>1888919</v>
      </c>
      <c r="AJ140" s="73">
        <v>1898120</v>
      </c>
      <c r="AK140" s="99">
        <v>1705369</v>
      </c>
    </row>
    <row r="141" spans="2:37" x14ac:dyDescent="0.3">
      <c r="B141" s="90" t="s">
        <v>242</v>
      </c>
      <c r="C141" s="71">
        <v>13.25</v>
      </c>
      <c r="D141" s="71">
        <v>12.5</v>
      </c>
      <c r="E141" s="71">
        <v>14</v>
      </c>
      <c r="F141" s="72">
        <v>229.08189999999999</v>
      </c>
      <c r="G141" s="91" t="s">
        <v>309</v>
      </c>
      <c r="H141" s="98">
        <v>24406</v>
      </c>
      <c r="I141" s="99">
        <v>0</v>
      </c>
      <c r="J141" s="98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25769</v>
      </c>
      <c r="P141" s="73">
        <v>6627</v>
      </c>
      <c r="Q141" s="73">
        <v>29960</v>
      </c>
      <c r="R141" s="73">
        <v>38918</v>
      </c>
      <c r="S141" s="73">
        <v>0</v>
      </c>
      <c r="T141" s="73">
        <v>16581</v>
      </c>
      <c r="U141" s="73">
        <v>52402</v>
      </c>
      <c r="V141" s="73">
        <v>0</v>
      </c>
      <c r="W141" s="73">
        <v>36496</v>
      </c>
      <c r="X141" s="73">
        <v>0</v>
      </c>
      <c r="Y141" s="73">
        <v>6253</v>
      </c>
      <c r="Z141" s="73">
        <v>12483</v>
      </c>
      <c r="AA141" s="73">
        <v>7633</v>
      </c>
      <c r="AB141" s="73">
        <v>35975</v>
      </c>
      <c r="AC141" s="73">
        <v>7831</v>
      </c>
      <c r="AD141" s="73">
        <v>0</v>
      </c>
      <c r="AE141" s="73">
        <v>25084</v>
      </c>
      <c r="AF141" s="73">
        <v>0</v>
      </c>
      <c r="AG141" s="73">
        <v>132863</v>
      </c>
      <c r="AH141" s="73">
        <v>73800</v>
      </c>
      <c r="AI141" s="73">
        <v>176271</v>
      </c>
      <c r="AJ141" s="73">
        <v>111416</v>
      </c>
      <c r="AK141" s="99">
        <v>224673</v>
      </c>
    </row>
    <row r="142" spans="2:37" x14ac:dyDescent="0.3">
      <c r="B142" s="90" t="s">
        <v>313</v>
      </c>
      <c r="C142" s="71">
        <v>12</v>
      </c>
      <c r="D142" s="71">
        <v>11</v>
      </c>
      <c r="E142" s="71">
        <v>13</v>
      </c>
      <c r="F142" s="72">
        <v>227.06734</v>
      </c>
      <c r="G142" s="91" t="s">
        <v>331</v>
      </c>
      <c r="H142" s="98">
        <v>0</v>
      </c>
      <c r="I142" s="99">
        <v>0</v>
      </c>
      <c r="J142" s="98">
        <v>13054959</v>
      </c>
      <c r="K142" s="73">
        <v>13571200</v>
      </c>
      <c r="L142" s="73">
        <v>13353619</v>
      </c>
      <c r="M142" s="73">
        <v>15460739</v>
      </c>
      <c r="N142" s="73">
        <v>13883633</v>
      </c>
      <c r="O142" s="73">
        <v>13921945</v>
      </c>
      <c r="P142" s="73">
        <v>16714254</v>
      </c>
      <c r="Q142" s="73">
        <v>15826522</v>
      </c>
      <c r="R142" s="73">
        <v>13404422</v>
      </c>
      <c r="S142" s="73">
        <v>14344650</v>
      </c>
      <c r="T142" s="73">
        <v>13955125</v>
      </c>
      <c r="U142" s="73">
        <v>16603451</v>
      </c>
      <c r="V142" s="73">
        <v>17371472</v>
      </c>
      <c r="W142" s="73">
        <v>18861727</v>
      </c>
      <c r="X142" s="73">
        <v>21948816</v>
      </c>
      <c r="Y142" s="73">
        <v>20596705</v>
      </c>
      <c r="Z142" s="73">
        <v>21230552</v>
      </c>
      <c r="AA142" s="73">
        <v>24438788</v>
      </c>
      <c r="AB142" s="73">
        <v>22979582</v>
      </c>
      <c r="AC142" s="73">
        <v>14352269</v>
      </c>
      <c r="AD142" s="73">
        <v>17986533</v>
      </c>
      <c r="AE142" s="73">
        <v>16631222</v>
      </c>
      <c r="AF142" s="73">
        <v>12279734</v>
      </c>
      <c r="AG142" s="73">
        <v>28600425</v>
      </c>
      <c r="AH142" s="73">
        <v>29002808</v>
      </c>
      <c r="AI142" s="73">
        <v>28809260</v>
      </c>
      <c r="AJ142" s="73">
        <v>39976624</v>
      </c>
      <c r="AK142" s="99">
        <v>29708336</v>
      </c>
    </row>
    <row r="143" spans="2:37" x14ac:dyDescent="0.3">
      <c r="B143" s="90" t="s">
        <v>301</v>
      </c>
      <c r="C143" s="71">
        <v>17.45</v>
      </c>
      <c r="D143" s="71">
        <v>15</v>
      </c>
      <c r="E143" s="71">
        <v>19.899999999999999</v>
      </c>
      <c r="F143" s="72">
        <v>468.98088999999999</v>
      </c>
      <c r="G143" s="91" t="s">
        <v>309</v>
      </c>
      <c r="H143" s="98">
        <v>0</v>
      </c>
      <c r="I143" s="99">
        <v>0</v>
      </c>
      <c r="J143" s="98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5772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0</v>
      </c>
      <c r="AE143" s="73">
        <v>0</v>
      </c>
      <c r="AF143" s="73">
        <v>0</v>
      </c>
      <c r="AG143" s="73">
        <v>0</v>
      </c>
      <c r="AH143" s="73">
        <v>0</v>
      </c>
      <c r="AI143" s="73">
        <v>0</v>
      </c>
      <c r="AJ143" s="73">
        <v>0</v>
      </c>
      <c r="AK143" s="99">
        <v>0</v>
      </c>
    </row>
    <row r="144" spans="2:37" x14ac:dyDescent="0.3">
      <c r="B144" s="90" t="s">
        <v>301</v>
      </c>
      <c r="C144" s="71">
        <v>17.45</v>
      </c>
      <c r="D144" s="71">
        <v>15</v>
      </c>
      <c r="E144" s="71">
        <v>19.899999999999999</v>
      </c>
      <c r="F144" s="72">
        <v>466.96634</v>
      </c>
      <c r="G144" s="91" t="s">
        <v>331</v>
      </c>
      <c r="H144" s="98">
        <v>0</v>
      </c>
      <c r="I144" s="99">
        <v>0</v>
      </c>
      <c r="J144" s="98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73">
        <v>0</v>
      </c>
      <c r="AD144" s="73">
        <v>0</v>
      </c>
      <c r="AE144" s="73">
        <v>0</v>
      </c>
      <c r="AF144" s="73">
        <v>0</v>
      </c>
      <c r="AG144" s="73">
        <v>0</v>
      </c>
      <c r="AH144" s="73">
        <v>0</v>
      </c>
      <c r="AI144" s="73">
        <v>0</v>
      </c>
      <c r="AJ144" s="73">
        <v>0</v>
      </c>
      <c r="AK144" s="99">
        <v>0</v>
      </c>
    </row>
    <row r="145" spans="2:37" x14ac:dyDescent="0.3">
      <c r="B145" s="90" t="s">
        <v>170</v>
      </c>
      <c r="C145" s="71">
        <v>9.5</v>
      </c>
      <c r="D145" s="71">
        <v>8.5</v>
      </c>
      <c r="E145" s="71">
        <v>10.5</v>
      </c>
      <c r="F145" s="72">
        <v>184.09682000000001</v>
      </c>
      <c r="G145" s="91" t="s">
        <v>309</v>
      </c>
      <c r="H145" s="98">
        <v>394380</v>
      </c>
      <c r="I145" s="99">
        <v>405354</v>
      </c>
      <c r="J145" s="98">
        <v>3137549</v>
      </c>
      <c r="K145" s="73">
        <v>3269227</v>
      </c>
      <c r="L145" s="73">
        <v>2995364</v>
      </c>
      <c r="M145" s="73">
        <v>4045585</v>
      </c>
      <c r="N145" s="73">
        <v>4128036</v>
      </c>
      <c r="O145" s="73">
        <v>4348558</v>
      </c>
      <c r="P145" s="73">
        <v>5500245</v>
      </c>
      <c r="Q145" s="73">
        <v>4499795</v>
      </c>
      <c r="R145" s="73">
        <v>5081363</v>
      </c>
      <c r="S145" s="73">
        <v>6708142</v>
      </c>
      <c r="T145" s="73">
        <v>5022131</v>
      </c>
      <c r="U145" s="73">
        <v>7460453</v>
      </c>
      <c r="V145" s="73">
        <v>6403615</v>
      </c>
      <c r="W145" s="73">
        <v>6297021</v>
      </c>
      <c r="X145" s="73">
        <v>6216265</v>
      </c>
      <c r="Y145" s="73">
        <v>6306098</v>
      </c>
      <c r="Z145" s="73">
        <v>6413345</v>
      </c>
      <c r="AA145" s="73">
        <v>7247502</v>
      </c>
      <c r="AB145" s="73">
        <v>8209970</v>
      </c>
      <c r="AC145" s="73">
        <v>10169339</v>
      </c>
      <c r="AD145" s="73">
        <v>8832670</v>
      </c>
      <c r="AE145" s="73">
        <v>9440563</v>
      </c>
      <c r="AF145" s="73">
        <v>10921275</v>
      </c>
      <c r="AG145" s="73">
        <v>10045498</v>
      </c>
      <c r="AH145" s="73">
        <v>9106609</v>
      </c>
      <c r="AI145" s="73">
        <v>11843150</v>
      </c>
      <c r="AJ145" s="73">
        <v>18753949</v>
      </c>
      <c r="AK145" s="99">
        <v>8677794</v>
      </c>
    </row>
    <row r="146" spans="2:37" x14ac:dyDescent="0.3">
      <c r="B146" s="90" t="s">
        <v>170</v>
      </c>
      <c r="C146" s="71">
        <v>2.4</v>
      </c>
      <c r="D146" s="71">
        <v>2.1</v>
      </c>
      <c r="E146" s="71">
        <v>2.7</v>
      </c>
      <c r="F146" s="72">
        <v>182.08226999999999</v>
      </c>
      <c r="G146" s="91" t="s">
        <v>331</v>
      </c>
      <c r="H146" s="98">
        <v>5779</v>
      </c>
      <c r="I146" s="99">
        <v>0</v>
      </c>
      <c r="J146" s="98">
        <v>32302</v>
      </c>
      <c r="K146" s="73">
        <v>47020</v>
      </c>
      <c r="L146" s="73">
        <v>95840</v>
      </c>
      <c r="M146" s="73">
        <v>67082</v>
      </c>
      <c r="N146" s="73">
        <v>82416</v>
      </c>
      <c r="O146" s="73">
        <v>167941</v>
      </c>
      <c r="P146" s="73">
        <v>151751</v>
      </c>
      <c r="Q146" s="73">
        <v>42369</v>
      </c>
      <c r="R146" s="73">
        <v>46208</v>
      </c>
      <c r="S146" s="73">
        <v>0</v>
      </c>
      <c r="T146" s="73">
        <v>32163</v>
      </c>
      <c r="U146" s="73">
        <v>60653</v>
      </c>
      <c r="V146" s="73">
        <v>15026</v>
      </c>
      <c r="W146" s="73">
        <v>24164</v>
      </c>
      <c r="X146" s="73">
        <v>62937</v>
      </c>
      <c r="Y146" s="73">
        <v>48446</v>
      </c>
      <c r="Z146" s="73">
        <v>111050</v>
      </c>
      <c r="AA146" s="73">
        <v>130622</v>
      </c>
      <c r="AB146" s="73">
        <v>168247</v>
      </c>
      <c r="AC146" s="73">
        <v>44673</v>
      </c>
      <c r="AD146" s="73">
        <v>160317</v>
      </c>
      <c r="AE146" s="73">
        <v>108533</v>
      </c>
      <c r="AF146" s="73">
        <v>70136</v>
      </c>
      <c r="AG146" s="73">
        <v>120558</v>
      </c>
      <c r="AH146" s="73">
        <v>137695</v>
      </c>
      <c r="AI146" s="73">
        <v>148699</v>
      </c>
      <c r="AJ146" s="73">
        <v>94416</v>
      </c>
      <c r="AK146" s="99">
        <v>179525</v>
      </c>
    </row>
    <row r="147" spans="2:37" x14ac:dyDescent="0.3">
      <c r="B147" s="90" t="s">
        <v>235</v>
      </c>
      <c r="C147" s="71">
        <v>13.05</v>
      </c>
      <c r="D147" s="71">
        <v>12.6</v>
      </c>
      <c r="E147" s="71">
        <v>13.5</v>
      </c>
      <c r="F147" s="72">
        <v>201.01587000000001</v>
      </c>
      <c r="G147" s="91" t="s">
        <v>309</v>
      </c>
      <c r="H147" s="98">
        <v>0</v>
      </c>
      <c r="I147" s="99">
        <v>0</v>
      </c>
      <c r="J147" s="98">
        <v>1972397</v>
      </c>
      <c r="K147" s="73">
        <v>3727160</v>
      </c>
      <c r="L147" s="73">
        <v>4299679</v>
      </c>
      <c r="M147" s="73">
        <v>6785829</v>
      </c>
      <c r="N147" s="73">
        <v>3056317</v>
      </c>
      <c r="O147" s="73">
        <v>5049829</v>
      </c>
      <c r="P147" s="73">
        <v>9488707</v>
      </c>
      <c r="Q147" s="73">
        <v>4170042</v>
      </c>
      <c r="R147" s="73">
        <v>1738975</v>
      </c>
      <c r="S147" s="73">
        <v>3220380</v>
      </c>
      <c r="T147" s="73">
        <v>1917620</v>
      </c>
      <c r="U147" s="73">
        <v>5054311</v>
      </c>
      <c r="V147" s="73">
        <v>11872759</v>
      </c>
      <c r="W147" s="73">
        <v>9245291</v>
      </c>
      <c r="X147" s="73">
        <v>6821794</v>
      </c>
      <c r="Y147" s="73">
        <v>8308604</v>
      </c>
      <c r="Z147" s="73">
        <v>4861522</v>
      </c>
      <c r="AA147" s="73">
        <v>9823430</v>
      </c>
      <c r="AB147" s="73">
        <v>6226286</v>
      </c>
      <c r="AC147" s="73">
        <v>2659321</v>
      </c>
      <c r="AD147" s="73">
        <v>2173351</v>
      </c>
      <c r="AE147" s="73">
        <v>1989103</v>
      </c>
      <c r="AF147" s="73">
        <v>1133852</v>
      </c>
      <c r="AG147" s="73">
        <v>4465909</v>
      </c>
      <c r="AH147" s="73">
        <v>3513595</v>
      </c>
      <c r="AI147" s="73">
        <v>5842370</v>
      </c>
      <c r="AJ147" s="73">
        <v>8571253</v>
      </c>
      <c r="AK147" s="99">
        <v>7309907</v>
      </c>
    </row>
    <row r="148" spans="2:37" x14ac:dyDescent="0.3">
      <c r="B148" s="90" t="s">
        <v>235</v>
      </c>
      <c r="C148" s="71">
        <v>13.1</v>
      </c>
      <c r="D148" s="71">
        <v>12.7</v>
      </c>
      <c r="E148" s="71">
        <v>13.5</v>
      </c>
      <c r="F148" s="72">
        <v>199.00130999999999</v>
      </c>
      <c r="G148" s="91" t="s">
        <v>331</v>
      </c>
      <c r="H148" s="98">
        <v>0</v>
      </c>
      <c r="I148" s="99">
        <v>0</v>
      </c>
      <c r="J148" s="98">
        <v>715709</v>
      </c>
      <c r="K148" s="73">
        <v>1616956</v>
      </c>
      <c r="L148" s="73">
        <v>2007471</v>
      </c>
      <c r="M148" s="73">
        <v>3252163</v>
      </c>
      <c r="N148" s="73">
        <v>1499854</v>
      </c>
      <c r="O148" s="73">
        <v>2926500</v>
      </c>
      <c r="P148" s="73">
        <v>5423699</v>
      </c>
      <c r="Q148" s="73">
        <v>2388439</v>
      </c>
      <c r="R148" s="73">
        <v>985382</v>
      </c>
      <c r="S148" s="73">
        <v>1926776</v>
      </c>
      <c r="T148" s="73">
        <v>1228209</v>
      </c>
      <c r="U148" s="73">
        <v>2865040</v>
      </c>
      <c r="V148" s="73">
        <v>7536700</v>
      </c>
      <c r="W148" s="73">
        <v>6179255</v>
      </c>
      <c r="X148" s="73">
        <v>4729246</v>
      </c>
      <c r="Y148" s="73">
        <v>5766755</v>
      </c>
      <c r="Z148" s="73">
        <v>3665806</v>
      </c>
      <c r="AA148" s="73">
        <v>7296552</v>
      </c>
      <c r="AB148" s="73">
        <v>4784706</v>
      </c>
      <c r="AC148" s="73">
        <v>2041080</v>
      </c>
      <c r="AD148" s="73">
        <v>1666103</v>
      </c>
      <c r="AE148" s="73">
        <v>1513325</v>
      </c>
      <c r="AF148" s="73">
        <v>900813</v>
      </c>
      <c r="AG148" s="73">
        <v>3382774</v>
      </c>
      <c r="AH148" s="73">
        <v>2684456</v>
      </c>
      <c r="AI148" s="73">
        <v>4357265</v>
      </c>
      <c r="AJ148" s="73">
        <v>6988768</v>
      </c>
      <c r="AK148" s="99">
        <v>5255044</v>
      </c>
    </row>
    <row r="149" spans="2:37" x14ac:dyDescent="0.3">
      <c r="B149" s="90" t="s">
        <v>203</v>
      </c>
      <c r="C149" s="71">
        <v>12.3</v>
      </c>
      <c r="D149" s="71">
        <v>11.9</v>
      </c>
      <c r="E149" s="71">
        <v>12.7</v>
      </c>
      <c r="F149" s="72">
        <v>786.16440999999998</v>
      </c>
      <c r="G149" s="91" t="s">
        <v>309</v>
      </c>
      <c r="H149" s="98">
        <v>0</v>
      </c>
      <c r="I149" s="99">
        <v>0</v>
      </c>
      <c r="J149" s="98">
        <v>14475747</v>
      </c>
      <c r="K149" s="73">
        <v>18917331</v>
      </c>
      <c r="L149" s="73">
        <v>18873411</v>
      </c>
      <c r="M149" s="73">
        <v>22847171</v>
      </c>
      <c r="N149" s="73">
        <v>21571995</v>
      </c>
      <c r="O149" s="73">
        <v>19789181</v>
      </c>
      <c r="P149" s="73">
        <v>25436824</v>
      </c>
      <c r="Q149" s="73">
        <v>27048248</v>
      </c>
      <c r="R149" s="73">
        <v>19365619</v>
      </c>
      <c r="S149" s="73">
        <v>23097170</v>
      </c>
      <c r="T149" s="73">
        <v>22708203</v>
      </c>
      <c r="U149" s="73">
        <v>26210020</v>
      </c>
      <c r="V149" s="73">
        <v>27406395</v>
      </c>
      <c r="W149" s="73">
        <v>29925821</v>
      </c>
      <c r="X149" s="73">
        <v>26092448</v>
      </c>
      <c r="Y149" s="73">
        <v>24891920</v>
      </c>
      <c r="Z149" s="73">
        <v>25505464</v>
      </c>
      <c r="AA149" s="73">
        <v>28627237</v>
      </c>
      <c r="AB149" s="73">
        <v>26709562</v>
      </c>
      <c r="AC149" s="73">
        <v>26357605</v>
      </c>
      <c r="AD149" s="73">
        <v>19125504</v>
      </c>
      <c r="AE149" s="73">
        <v>29724904</v>
      </c>
      <c r="AF149" s="73">
        <v>26666674</v>
      </c>
      <c r="AG149" s="73">
        <v>34504557</v>
      </c>
      <c r="AH149" s="73">
        <v>37813119</v>
      </c>
      <c r="AI149" s="73">
        <v>35993512</v>
      </c>
      <c r="AJ149" s="73">
        <v>50701740</v>
      </c>
      <c r="AK149" s="99">
        <v>34187027</v>
      </c>
    </row>
    <row r="150" spans="2:37" x14ac:dyDescent="0.3">
      <c r="B150" s="90" t="s">
        <v>203</v>
      </c>
      <c r="C150" s="71">
        <v>12.25</v>
      </c>
      <c r="D150" s="71">
        <v>12</v>
      </c>
      <c r="E150" s="71">
        <v>12.5</v>
      </c>
      <c r="F150" s="72">
        <v>784.14985999999999</v>
      </c>
      <c r="G150" s="91" t="s">
        <v>331</v>
      </c>
      <c r="H150" s="98">
        <v>0</v>
      </c>
      <c r="I150" s="99">
        <v>0</v>
      </c>
      <c r="J150" s="98">
        <v>2464422</v>
      </c>
      <c r="K150" s="73">
        <v>2941666</v>
      </c>
      <c r="L150" s="73">
        <v>3776903</v>
      </c>
      <c r="M150" s="73">
        <v>4147186</v>
      </c>
      <c r="N150" s="73">
        <v>3571968</v>
      </c>
      <c r="O150" s="73">
        <v>4191292</v>
      </c>
      <c r="P150" s="73">
        <v>5061731</v>
      </c>
      <c r="Q150" s="73">
        <v>6116994</v>
      </c>
      <c r="R150" s="73">
        <v>4246085</v>
      </c>
      <c r="S150" s="73">
        <v>4916652</v>
      </c>
      <c r="T150" s="73">
        <v>5165563</v>
      </c>
      <c r="U150" s="73">
        <v>5992901</v>
      </c>
      <c r="V150" s="73">
        <v>6588032</v>
      </c>
      <c r="W150" s="73">
        <v>8110150</v>
      </c>
      <c r="X150" s="73">
        <v>7183241</v>
      </c>
      <c r="Y150" s="73">
        <v>5857365</v>
      </c>
      <c r="Z150" s="73">
        <v>7724273</v>
      </c>
      <c r="AA150" s="73">
        <v>8093170</v>
      </c>
      <c r="AB150" s="73">
        <v>7905513</v>
      </c>
      <c r="AC150" s="73">
        <v>8191247</v>
      </c>
      <c r="AD150" s="73">
        <v>4559311</v>
      </c>
      <c r="AE150" s="73">
        <v>9624439</v>
      </c>
      <c r="AF150" s="73">
        <v>8172179</v>
      </c>
      <c r="AG150" s="73">
        <v>11824307</v>
      </c>
      <c r="AH150" s="73">
        <v>10848357</v>
      </c>
      <c r="AI150" s="73">
        <v>13228353</v>
      </c>
      <c r="AJ150" s="73">
        <v>21946195</v>
      </c>
      <c r="AK150" s="99">
        <v>11059891</v>
      </c>
    </row>
    <row r="151" spans="2:37" x14ac:dyDescent="0.3">
      <c r="B151" s="90" t="s">
        <v>215</v>
      </c>
      <c r="C151" s="71">
        <v>12.5</v>
      </c>
      <c r="D151" s="71">
        <v>10</v>
      </c>
      <c r="E151" s="71">
        <v>15</v>
      </c>
      <c r="F151" s="72">
        <v>788.18006000000003</v>
      </c>
      <c r="G151" s="91" t="s">
        <v>309</v>
      </c>
      <c r="H151" s="98">
        <v>0</v>
      </c>
      <c r="I151" s="99">
        <v>0</v>
      </c>
      <c r="J151" s="98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3">
        <v>0</v>
      </c>
      <c r="AD151" s="73">
        <v>0</v>
      </c>
      <c r="AE151" s="73">
        <v>0</v>
      </c>
      <c r="AF151" s="73">
        <v>0</v>
      </c>
      <c r="AG151" s="73">
        <v>0</v>
      </c>
      <c r="AH151" s="73">
        <v>0</v>
      </c>
      <c r="AI151" s="73">
        <v>0</v>
      </c>
      <c r="AJ151" s="73">
        <v>0</v>
      </c>
      <c r="AK151" s="99">
        <v>0</v>
      </c>
    </row>
    <row r="152" spans="2:37" x14ac:dyDescent="0.3">
      <c r="B152" s="90" t="s">
        <v>215</v>
      </c>
      <c r="C152" s="71">
        <v>8.35</v>
      </c>
      <c r="D152" s="71">
        <v>8</v>
      </c>
      <c r="E152" s="71">
        <v>8.6999999999999993</v>
      </c>
      <c r="F152" s="72">
        <v>786.16551000000004</v>
      </c>
      <c r="G152" s="91" t="s">
        <v>331</v>
      </c>
      <c r="H152" s="98">
        <v>0</v>
      </c>
      <c r="I152" s="99">
        <v>0</v>
      </c>
      <c r="J152" s="98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17217</v>
      </c>
      <c r="P152" s="73">
        <v>0</v>
      </c>
      <c r="Q152" s="73">
        <v>0</v>
      </c>
      <c r="R152" s="73">
        <v>0</v>
      </c>
      <c r="S152" s="73">
        <v>0</v>
      </c>
      <c r="T152" s="73">
        <v>0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73">
        <v>0</v>
      </c>
      <c r="AD152" s="73">
        <v>0</v>
      </c>
      <c r="AE152" s="73">
        <v>0</v>
      </c>
      <c r="AF152" s="73">
        <v>0</v>
      </c>
      <c r="AG152" s="73">
        <v>0</v>
      </c>
      <c r="AH152" s="73">
        <v>0</v>
      </c>
      <c r="AI152" s="73">
        <v>0</v>
      </c>
      <c r="AJ152" s="73">
        <v>0</v>
      </c>
      <c r="AK152" s="99">
        <v>0</v>
      </c>
    </row>
    <row r="153" spans="2:37" x14ac:dyDescent="0.3">
      <c r="B153" s="90" t="s">
        <v>220</v>
      </c>
      <c r="C153" s="71">
        <v>12.8</v>
      </c>
      <c r="D153" s="71">
        <v>12.3</v>
      </c>
      <c r="E153" s="71">
        <v>13.3</v>
      </c>
      <c r="F153" s="72">
        <v>457.11189000000002</v>
      </c>
      <c r="G153" s="91" t="s">
        <v>309</v>
      </c>
      <c r="H153" s="98">
        <v>0</v>
      </c>
      <c r="I153" s="99">
        <v>0</v>
      </c>
      <c r="J153" s="98">
        <v>1186164</v>
      </c>
      <c r="K153" s="73">
        <v>2503085</v>
      </c>
      <c r="L153" s="73">
        <v>1939400</v>
      </c>
      <c r="M153" s="73">
        <v>2238166</v>
      </c>
      <c r="N153" s="73">
        <v>3060513</v>
      </c>
      <c r="O153" s="73">
        <v>2342793</v>
      </c>
      <c r="P153" s="73">
        <v>2830963</v>
      </c>
      <c r="Q153" s="73">
        <v>3426171</v>
      </c>
      <c r="R153" s="73">
        <v>2229956</v>
      </c>
      <c r="S153" s="73">
        <v>3409372</v>
      </c>
      <c r="T153" s="73">
        <v>3802749</v>
      </c>
      <c r="U153" s="73">
        <v>3402500</v>
      </c>
      <c r="V153" s="73">
        <v>2950574</v>
      </c>
      <c r="W153" s="73">
        <v>2976630</v>
      </c>
      <c r="X153" s="73">
        <v>3474779</v>
      </c>
      <c r="Y153" s="73">
        <v>2677202</v>
      </c>
      <c r="Z153" s="73">
        <v>3205626</v>
      </c>
      <c r="AA153" s="73">
        <v>3221474</v>
      </c>
      <c r="AB153" s="73">
        <v>3593034</v>
      </c>
      <c r="AC153" s="73">
        <v>3720918</v>
      </c>
      <c r="AD153" s="73">
        <v>3224101</v>
      </c>
      <c r="AE153" s="73">
        <v>4320618</v>
      </c>
      <c r="AF153" s="73">
        <v>4264109</v>
      </c>
      <c r="AG153" s="73">
        <v>6298861</v>
      </c>
      <c r="AH153" s="73">
        <v>6600817</v>
      </c>
      <c r="AI153" s="73">
        <v>5192676</v>
      </c>
      <c r="AJ153" s="73">
        <v>8123841</v>
      </c>
      <c r="AK153" s="99">
        <v>4699146</v>
      </c>
    </row>
    <row r="154" spans="2:37" x14ac:dyDescent="0.3">
      <c r="B154" s="90" t="s">
        <v>220</v>
      </c>
      <c r="C154" s="71">
        <v>12.75</v>
      </c>
      <c r="D154" s="71">
        <v>12.2</v>
      </c>
      <c r="E154" s="71">
        <v>13.3</v>
      </c>
      <c r="F154" s="72">
        <v>455.09733999999997</v>
      </c>
      <c r="G154" s="91" t="s">
        <v>331</v>
      </c>
      <c r="H154" s="98">
        <v>0</v>
      </c>
      <c r="I154" s="99">
        <v>0</v>
      </c>
      <c r="J154" s="98">
        <v>448453</v>
      </c>
      <c r="K154" s="73">
        <v>995181</v>
      </c>
      <c r="L154" s="73">
        <v>757622</v>
      </c>
      <c r="M154" s="73">
        <v>949057</v>
      </c>
      <c r="N154" s="73">
        <v>1109555</v>
      </c>
      <c r="O154" s="73">
        <v>1043275</v>
      </c>
      <c r="P154" s="73">
        <v>1226456</v>
      </c>
      <c r="Q154" s="73">
        <v>1456151</v>
      </c>
      <c r="R154" s="73">
        <v>994776</v>
      </c>
      <c r="S154" s="73">
        <v>1355790</v>
      </c>
      <c r="T154" s="73">
        <v>1769712</v>
      </c>
      <c r="U154" s="73">
        <v>1551969</v>
      </c>
      <c r="V154" s="73">
        <v>1273397</v>
      </c>
      <c r="W154" s="73">
        <v>1190643</v>
      </c>
      <c r="X154" s="73">
        <v>1638879</v>
      </c>
      <c r="Y154" s="73">
        <v>997336</v>
      </c>
      <c r="Z154" s="73">
        <v>1372879</v>
      </c>
      <c r="AA154" s="73">
        <v>1383025</v>
      </c>
      <c r="AB154" s="73">
        <v>1730985</v>
      </c>
      <c r="AC154" s="73">
        <v>1737469</v>
      </c>
      <c r="AD154" s="73">
        <v>1536594</v>
      </c>
      <c r="AE154" s="73">
        <v>2024796</v>
      </c>
      <c r="AF154" s="73">
        <v>2194856</v>
      </c>
      <c r="AG154" s="73">
        <v>3144135</v>
      </c>
      <c r="AH154" s="73">
        <v>3538220</v>
      </c>
      <c r="AI154" s="73">
        <v>2743743</v>
      </c>
      <c r="AJ154" s="73">
        <v>4436533</v>
      </c>
      <c r="AK154" s="99">
        <v>2139959</v>
      </c>
    </row>
    <row r="155" spans="2:37" x14ac:dyDescent="0.3">
      <c r="B155" s="90" t="s">
        <v>216</v>
      </c>
      <c r="C155" s="71">
        <v>12.5</v>
      </c>
      <c r="D155" s="71">
        <v>11</v>
      </c>
      <c r="E155" s="71">
        <v>14</v>
      </c>
      <c r="F155" s="72">
        <v>459.12754000000001</v>
      </c>
      <c r="G155" s="91" t="s">
        <v>309</v>
      </c>
      <c r="H155" s="98">
        <v>0</v>
      </c>
      <c r="I155" s="99">
        <v>0</v>
      </c>
      <c r="J155" s="98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3">
        <v>0</v>
      </c>
      <c r="AD155" s="73">
        <v>0</v>
      </c>
      <c r="AE155" s="73">
        <v>0</v>
      </c>
      <c r="AF155" s="73">
        <v>0</v>
      </c>
      <c r="AG155" s="73">
        <v>0</v>
      </c>
      <c r="AH155" s="73">
        <v>0</v>
      </c>
      <c r="AI155" s="73">
        <v>0</v>
      </c>
      <c r="AJ155" s="73">
        <v>0</v>
      </c>
      <c r="AK155" s="99">
        <v>0</v>
      </c>
    </row>
    <row r="156" spans="2:37" x14ac:dyDescent="0.3">
      <c r="B156" s="90" t="s">
        <v>216</v>
      </c>
      <c r="C156" s="71">
        <v>8.5500000000000007</v>
      </c>
      <c r="D156" s="71">
        <v>8.1999999999999993</v>
      </c>
      <c r="E156" s="71">
        <v>8.9</v>
      </c>
      <c r="F156" s="72">
        <v>457.11299000000002</v>
      </c>
      <c r="G156" s="91" t="s">
        <v>331</v>
      </c>
      <c r="H156" s="98">
        <v>0</v>
      </c>
      <c r="I156" s="99">
        <v>0</v>
      </c>
      <c r="J156" s="98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3">
        <v>0</v>
      </c>
      <c r="AD156" s="73">
        <v>0</v>
      </c>
      <c r="AE156" s="73">
        <v>0</v>
      </c>
      <c r="AF156" s="73">
        <v>0</v>
      </c>
      <c r="AG156" s="73">
        <v>0</v>
      </c>
      <c r="AH156" s="73">
        <v>0</v>
      </c>
      <c r="AI156" s="73">
        <v>0</v>
      </c>
      <c r="AJ156" s="73">
        <v>0</v>
      </c>
      <c r="AK156" s="99">
        <v>0</v>
      </c>
    </row>
    <row r="157" spans="2:37" x14ac:dyDescent="0.3">
      <c r="B157" s="90" t="s">
        <v>308</v>
      </c>
      <c r="C157" s="71">
        <v>18.95</v>
      </c>
      <c r="D157" s="71">
        <v>18</v>
      </c>
      <c r="E157" s="71">
        <v>19.899999999999999</v>
      </c>
      <c r="F157" s="72">
        <v>341.00333000000001</v>
      </c>
      <c r="G157" s="91" t="s">
        <v>309</v>
      </c>
      <c r="H157" s="98">
        <v>0</v>
      </c>
      <c r="I157" s="99">
        <v>0</v>
      </c>
      <c r="J157" s="98">
        <v>0</v>
      </c>
      <c r="K157" s="73">
        <v>10200</v>
      </c>
      <c r="L157" s="73">
        <v>15165</v>
      </c>
      <c r="M157" s="73">
        <v>19688</v>
      </c>
      <c r="N157" s="73">
        <v>10539</v>
      </c>
      <c r="O157" s="73">
        <v>30891</v>
      </c>
      <c r="P157" s="73">
        <v>23554</v>
      </c>
      <c r="Q157" s="73">
        <v>5595</v>
      </c>
      <c r="R157" s="73">
        <v>0</v>
      </c>
      <c r="S157" s="73">
        <v>0</v>
      </c>
      <c r="T157" s="73">
        <v>14912</v>
      </c>
      <c r="U157" s="73">
        <v>7401</v>
      </c>
      <c r="V157" s="73">
        <v>42700</v>
      </c>
      <c r="W157" s="73">
        <v>22649</v>
      </c>
      <c r="X157" s="73">
        <v>4374</v>
      </c>
      <c r="Y157" s="73">
        <v>15089</v>
      </c>
      <c r="Z157" s="73">
        <v>3530</v>
      </c>
      <c r="AA157" s="73">
        <v>9533</v>
      </c>
      <c r="AB157" s="73">
        <v>17012</v>
      </c>
      <c r="AC157" s="73">
        <v>0</v>
      </c>
      <c r="AD157" s="73">
        <v>16168</v>
      </c>
      <c r="AE157" s="73">
        <v>1286</v>
      </c>
      <c r="AF157" s="73">
        <v>5356</v>
      </c>
      <c r="AG157" s="73">
        <v>8202</v>
      </c>
      <c r="AH157" s="73">
        <v>32889</v>
      </c>
      <c r="AI157" s="73">
        <v>4188</v>
      </c>
      <c r="AJ157" s="73">
        <v>5779</v>
      </c>
      <c r="AK157" s="99">
        <v>4261</v>
      </c>
    </row>
    <row r="158" spans="2:37" x14ac:dyDescent="0.3">
      <c r="B158" s="90" t="s">
        <v>308</v>
      </c>
      <c r="C158" s="71">
        <v>17.95</v>
      </c>
      <c r="D158" s="71">
        <v>16</v>
      </c>
      <c r="E158" s="71">
        <v>19.899999999999999</v>
      </c>
      <c r="F158" s="72">
        <v>338.98876999999999</v>
      </c>
      <c r="G158" s="91" t="s">
        <v>331</v>
      </c>
      <c r="H158" s="98">
        <v>7833</v>
      </c>
      <c r="I158" s="99">
        <v>0</v>
      </c>
      <c r="J158" s="98">
        <v>42751</v>
      </c>
      <c r="K158" s="73">
        <v>46681</v>
      </c>
      <c r="L158" s="73">
        <v>11499</v>
      </c>
      <c r="M158" s="73">
        <v>71821</v>
      </c>
      <c r="N158" s="73">
        <v>85272</v>
      </c>
      <c r="O158" s="73">
        <v>55354</v>
      </c>
      <c r="P158" s="73">
        <v>75764</v>
      </c>
      <c r="Q158" s="73">
        <v>150536</v>
      </c>
      <c r="R158" s="73">
        <v>27215</v>
      </c>
      <c r="S158" s="73">
        <v>82754</v>
      </c>
      <c r="T158" s="73">
        <v>48268</v>
      </c>
      <c r="U158" s="73">
        <v>55192</v>
      </c>
      <c r="V158" s="73">
        <v>346939</v>
      </c>
      <c r="W158" s="73">
        <v>146737</v>
      </c>
      <c r="X158" s="73">
        <v>135240</v>
      </c>
      <c r="Y158" s="73">
        <v>152896</v>
      </c>
      <c r="Z158" s="73">
        <v>75265</v>
      </c>
      <c r="AA158" s="73">
        <v>208945</v>
      </c>
      <c r="AB158" s="73">
        <v>125459</v>
      </c>
      <c r="AC158" s="73">
        <v>98374</v>
      </c>
      <c r="AD158" s="73">
        <v>114133</v>
      </c>
      <c r="AE158" s="73">
        <v>87216</v>
      </c>
      <c r="AF158" s="73">
        <v>71410</v>
      </c>
      <c r="AG158" s="73">
        <v>117698</v>
      </c>
      <c r="AH158" s="73">
        <v>68893</v>
      </c>
      <c r="AI158" s="73">
        <v>213692</v>
      </c>
      <c r="AJ158" s="73">
        <v>196424</v>
      </c>
      <c r="AK158" s="99">
        <v>185179</v>
      </c>
    </row>
    <row r="159" spans="2:37" x14ac:dyDescent="0.3">
      <c r="B159" s="90" t="s">
        <v>189</v>
      </c>
      <c r="C159" s="71">
        <v>11.7</v>
      </c>
      <c r="D159" s="71">
        <v>11.2</v>
      </c>
      <c r="E159" s="71">
        <v>12.2</v>
      </c>
      <c r="F159" s="72">
        <v>117.01824000000001</v>
      </c>
      <c r="G159" s="91" t="s">
        <v>309</v>
      </c>
      <c r="H159" s="98">
        <v>0</v>
      </c>
      <c r="I159" s="99">
        <v>0</v>
      </c>
      <c r="J159" s="98">
        <v>14973</v>
      </c>
      <c r="K159" s="73">
        <v>20842</v>
      </c>
      <c r="L159" s="73">
        <v>5340</v>
      </c>
      <c r="M159" s="73">
        <v>21760</v>
      </c>
      <c r="N159" s="73">
        <v>21004</v>
      </c>
      <c r="O159" s="73">
        <v>25393</v>
      </c>
      <c r="P159" s="73">
        <v>0</v>
      </c>
      <c r="Q159" s="73">
        <v>21577</v>
      </c>
      <c r="R159" s="73">
        <v>17634</v>
      </c>
      <c r="S159" s="73">
        <v>6831</v>
      </c>
      <c r="T159" s="73">
        <v>22859</v>
      </c>
      <c r="U159" s="73">
        <v>0</v>
      </c>
      <c r="V159" s="73">
        <v>14613</v>
      </c>
      <c r="W159" s="73">
        <v>31327</v>
      </c>
      <c r="X159" s="73">
        <v>13673</v>
      </c>
      <c r="Y159" s="73">
        <v>25032</v>
      </c>
      <c r="Z159" s="73">
        <v>27515</v>
      </c>
      <c r="AA159" s="73">
        <v>13786</v>
      </c>
      <c r="AB159" s="73">
        <v>0</v>
      </c>
      <c r="AC159" s="73">
        <v>46419</v>
      </c>
      <c r="AD159" s="73">
        <v>0</v>
      </c>
      <c r="AE159" s="73">
        <v>17069</v>
      </c>
      <c r="AF159" s="73">
        <v>40754</v>
      </c>
      <c r="AG159" s="73">
        <v>15855</v>
      </c>
      <c r="AH159" s="73">
        <v>36818</v>
      </c>
      <c r="AI159" s="73">
        <v>15489</v>
      </c>
      <c r="AJ159" s="73">
        <v>25185</v>
      </c>
      <c r="AK159" s="99">
        <v>0</v>
      </c>
    </row>
    <row r="160" spans="2:37" x14ac:dyDescent="0.3">
      <c r="B160" s="90" t="s">
        <v>189</v>
      </c>
      <c r="C160" s="71">
        <v>13.3</v>
      </c>
      <c r="D160" s="71">
        <v>13</v>
      </c>
      <c r="E160" s="71">
        <v>13.6</v>
      </c>
      <c r="F160" s="72">
        <v>115.00368</v>
      </c>
      <c r="G160" s="91" t="s">
        <v>331</v>
      </c>
      <c r="H160" s="98">
        <v>488619</v>
      </c>
      <c r="I160" s="99">
        <v>221605</v>
      </c>
      <c r="J160" s="98">
        <v>35643914</v>
      </c>
      <c r="K160" s="73">
        <v>58023919</v>
      </c>
      <c r="L160" s="73">
        <v>47358302</v>
      </c>
      <c r="M160" s="73">
        <v>63409561</v>
      </c>
      <c r="N160" s="73">
        <v>80557376</v>
      </c>
      <c r="O160" s="73">
        <v>60291995</v>
      </c>
      <c r="P160" s="73">
        <v>72931535</v>
      </c>
      <c r="Q160" s="73">
        <v>68308835</v>
      </c>
      <c r="R160" s="73">
        <v>66366494</v>
      </c>
      <c r="S160" s="73">
        <v>97497525</v>
      </c>
      <c r="T160" s="73">
        <v>115264794</v>
      </c>
      <c r="U160" s="73">
        <v>133133538</v>
      </c>
      <c r="V160" s="73">
        <v>89812796</v>
      </c>
      <c r="W160" s="73">
        <v>98215052</v>
      </c>
      <c r="X160" s="73">
        <v>116970729</v>
      </c>
      <c r="Y160" s="73">
        <v>117763919</v>
      </c>
      <c r="Z160" s="73">
        <v>134050503</v>
      </c>
      <c r="AA160" s="73">
        <v>109693133</v>
      </c>
      <c r="AB160" s="73">
        <v>168762292</v>
      </c>
      <c r="AC160" s="73">
        <v>131307286</v>
      </c>
      <c r="AD160" s="73">
        <v>188594205</v>
      </c>
      <c r="AE160" s="73">
        <v>192930544</v>
      </c>
      <c r="AF160" s="73">
        <v>199699354</v>
      </c>
      <c r="AG160" s="73">
        <v>271583101</v>
      </c>
      <c r="AH160" s="73">
        <v>271692874</v>
      </c>
      <c r="AI160" s="73">
        <v>226563436</v>
      </c>
      <c r="AJ160" s="73">
        <v>356267475</v>
      </c>
      <c r="AK160" s="99">
        <v>191384486</v>
      </c>
    </row>
    <row r="161" spans="2:37" x14ac:dyDescent="0.3">
      <c r="B161" s="90" t="s">
        <v>286</v>
      </c>
      <c r="C161" s="71">
        <v>15</v>
      </c>
      <c r="D161" s="71">
        <v>14.5</v>
      </c>
      <c r="E161" s="71">
        <v>15.5</v>
      </c>
      <c r="F161" s="72">
        <v>104.07061</v>
      </c>
      <c r="G161" s="91" t="s">
        <v>309</v>
      </c>
      <c r="H161" s="98">
        <v>5143690</v>
      </c>
      <c r="I161" s="99">
        <v>3962265</v>
      </c>
      <c r="J161" s="98">
        <v>306500928</v>
      </c>
      <c r="K161" s="73">
        <v>344243363</v>
      </c>
      <c r="L161" s="73">
        <v>292132471</v>
      </c>
      <c r="M161" s="73">
        <v>326504273</v>
      </c>
      <c r="N161" s="73">
        <v>392835164</v>
      </c>
      <c r="O161" s="73">
        <v>360465666</v>
      </c>
      <c r="P161" s="73">
        <v>390065362</v>
      </c>
      <c r="Q161" s="73">
        <v>395994858</v>
      </c>
      <c r="R161" s="73">
        <v>448583543</v>
      </c>
      <c r="S161" s="73">
        <v>429645578</v>
      </c>
      <c r="T161" s="73">
        <v>406776075</v>
      </c>
      <c r="U161" s="73">
        <v>490583152</v>
      </c>
      <c r="V161" s="73">
        <v>397879677</v>
      </c>
      <c r="W161" s="73">
        <v>377372944</v>
      </c>
      <c r="X161" s="73">
        <v>441052523</v>
      </c>
      <c r="Y161" s="73">
        <v>415133333</v>
      </c>
      <c r="Z161" s="73">
        <v>494743860</v>
      </c>
      <c r="AA161" s="73">
        <v>416684406</v>
      </c>
      <c r="AB161" s="73">
        <v>492924799</v>
      </c>
      <c r="AC161" s="73">
        <v>574114123</v>
      </c>
      <c r="AD161" s="73">
        <v>457190935</v>
      </c>
      <c r="AE161" s="73">
        <v>400706095</v>
      </c>
      <c r="AF161" s="73">
        <v>516968257</v>
      </c>
      <c r="AG161" s="73">
        <v>832581935</v>
      </c>
      <c r="AH161" s="73">
        <v>748268177</v>
      </c>
      <c r="AI161" s="73">
        <v>675699287</v>
      </c>
      <c r="AJ161" s="73">
        <v>779552309</v>
      </c>
      <c r="AK161" s="99">
        <v>802450899</v>
      </c>
    </row>
    <row r="162" spans="2:37" x14ac:dyDescent="0.3">
      <c r="B162" s="90" t="s">
        <v>256</v>
      </c>
      <c r="C162" s="71">
        <v>13.85</v>
      </c>
      <c r="D162" s="71">
        <v>13.5</v>
      </c>
      <c r="E162" s="71">
        <v>14.2</v>
      </c>
      <c r="F162" s="72">
        <v>444.03161</v>
      </c>
      <c r="G162" s="91" t="s">
        <v>309</v>
      </c>
      <c r="H162" s="98">
        <v>0</v>
      </c>
      <c r="I162" s="99">
        <v>0</v>
      </c>
      <c r="J162" s="98">
        <v>91684</v>
      </c>
      <c r="K162" s="73">
        <v>86345</v>
      </c>
      <c r="L162" s="73">
        <v>172736</v>
      </c>
      <c r="M162" s="73">
        <v>206261</v>
      </c>
      <c r="N162" s="73">
        <v>44387</v>
      </c>
      <c r="O162" s="73">
        <v>121309</v>
      </c>
      <c r="P162" s="73">
        <v>159770</v>
      </c>
      <c r="Q162" s="73">
        <v>159436</v>
      </c>
      <c r="R162" s="73">
        <v>26857</v>
      </c>
      <c r="S162" s="73">
        <v>136221</v>
      </c>
      <c r="T162" s="73">
        <v>78128</v>
      </c>
      <c r="U162" s="73">
        <v>222467</v>
      </c>
      <c r="V162" s="73">
        <v>163234</v>
      </c>
      <c r="W162" s="73">
        <v>261464</v>
      </c>
      <c r="X162" s="73">
        <v>136656</v>
      </c>
      <c r="Y162" s="73">
        <v>271057</v>
      </c>
      <c r="Z162" s="73">
        <v>171060</v>
      </c>
      <c r="AA162" s="73">
        <v>280268</v>
      </c>
      <c r="AB162" s="73">
        <v>232028</v>
      </c>
      <c r="AC162" s="73">
        <v>251791</v>
      </c>
      <c r="AD162" s="73">
        <v>38058</v>
      </c>
      <c r="AE162" s="73">
        <v>326345</v>
      </c>
      <c r="AF162" s="73">
        <v>68711</v>
      </c>
      <c r="AG162" s="73">
        <v>132152</v>
      </c>
      <c r="AH162" s="73">
        <v>115491</v>
      </c>
      <c r="AI162" s="73">
        <v>184763</v>
      </c>
      <c r="AJ162" s="73">
        <v>47539</v>
      </c>
      <c r="AK162" s="99">
        <v>256957</v>
      </c>
    </row>
    <row r="163" spans="2:37" x14ac:dyDescent="0.3">
      <c r="B163" s="90" t="s">
        <v>256</v>
      </c>
      <c r="C163" s="71">
        <v>17.45</v>
      </c>
      <c r="D163" s="71">
        <v>15</v>
      </c>
      <c r="E163" s="71">
        <v>19.899999999999999</v>
      </c>
      <c r="F163" s="72">
        <v>442.01704999999998</v>
      </c>
      <c r="G163" s="91" t="s">
        <v>331</v>
      </c>
      <c r="H163" s="98">
        <v>0</v>
      </c>
      <c r="I163" s="99">
        <v>0</v>
      </c>
      <c r="J163" s="98">
        <v>0</v>
      </c>
      <c r="K163" s="73">
        <v>9203</v>
      </c>
      <c r="L163" s="73">
        <v>0</v>
      </c>
      <c r="M163" s="73">
        <v>30795</v>
      </c>
      <c r="N163" s="73">
        <v>10344</v>
      </c>
      <c r="O163" s="73">
        <v>22448</v>
      </c>
      <c r="P163" s="73">
        <v>43636</v>
      </c>
      <c r="Q163" s="73">
        <v>11548</v>
      </c>
      <c r="R163" s="73">
        <v>0</v>
      </c>
      <c r="S163" s="73">
        <v>10310</v>
      </c>
      <c r="T163" s="73">
        <v>785</v>
      </c>
      <c r="U163" s="73">
        <v>36555</v>
      </c>
      <c r="V163" s="73">
        <v>50693</v>
      </c>
      <c r="W163" s="73">
        <v>25422</v>
      </c>
      <c r="X163" s="73">
        <v>64339</v>
      </c>
      <c r="Y163" s="73">
        <v>31765</v>
      </c>
      <c r="Z163" s="73">
        <v>0</v>
      </c>
      <c r="AA163" s="73">
        <v>6669</v>
      </c>
      <c r="AB163" s="73">
        <v>36053</v>
      </c>
      <c r="AC163" s="73">
        <v>83698</v>
      </c>
      <c r="AD163" s="73">
        <v>28327</v>
      </c>
      <c r="AE163" s="73">
        <v>94133</v>
      </c>
      <c r="AF163" s="73">
        <v>18683</v>
      </c>
      <c r="AG163" s="73">
        <v>84701</v>
      </c>
      <c r="AH163" s="73">
        <v>126233</v>
      </c>
      <c r="AI163" s="73">
        <v>11399</v>
      </c>
      <c r="AJ163" s="73">
        <v>76574</v>
      </c>
      <c r="AK163" s="99">
        <v>41047</v>
      </c>
    </row>
    <row r="164" spans="2:37" x14ac:dyDescent="0.3">
      <c r="B164" s="90" t="s">
        <v>310</v>
      </c>
      <c r="C164" s="71">
        <v>6</v>
      </c>
      <c r="D164" s="71">
        <v>5.7</v>
      </c>
      <c r="E164" s="71">
        <v>6.3</v>
      </c>
      <c r="F164" s="72">
        <v>449.18635</v>
      </c>
      <c r="G164" s="91" t="s">
        <v>331</v>
      </c>
      <c r="H164" s="98">
        <v>0</v>
      </c>
      <c r="I164" s="99">
        <v>0</v>
      </c>
      <c r="J164" s="98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5918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0</v>
      </c>
      <c r="Z164" s="73">
        <v>0</v>
      </c>
      <c r="AA164" s="73">
        <v>0</v>
      </c>
      <c r="AB164" s="73">
        <v>0</v>
      </c>
      <c r="AC164" s="73">
        <v>0</v>
      </c>
      <c r="AD164" s="73">
        <v>0</v>
      </c>
      <c r="AE164" s="73">
        <v>0</v>
      </c>
      <c r="AF164" s="73">
        <v>0</v>
      </c>
      <c r="AG164" s="73">
        <v>0</v>
      </c>
      <c r="AH164" s="73">
        <v>0</v>
      </c>
      <c r="AI164" s="73">
        <v>0</v>
      </c>
      <c r="AJ164" s="73">
        <v>0</v>
      </c>
      <c r="AK164" s="99">
        <v>0</v>
      </c>
    </row>
    <row r="165" spans="2:37" x14ac:dyDescent="0.3">
      <c r="B165" s="90" t="s">
        <v>224</v>
      </c>
      <c r="C165" s="71">
        <v>12.95</v>
      </c>
      <c r="D165" s="71">
        <v>12.4</v>
      </c>
      <c r="E165" s="71">
        <v>13.5</v>
      </c>
      <c r="F165" s="72">
        <v>197.06558000000001</v>
      </c>
      <c r="G165" s="91" t="s">
        <v>309</v>
      </c>
      <c r="H165" s="98">
        <v>306913</v>
      </c>
      <c r="I165" s="99">
        <v>304971</v>
      </c>
      <c r="J165" s="98">
        <v>0</v>
      </c>
      <c r="K165" s="73">
        <v>34325</v>
      </c>
      <c r="L165" s="73">
        <v>0</v>
      </c>
      <c r="M165" s="73">
        <v>0</v>
      </c>
      <c r="N165" s="73">
        <v>18393</v>
      </c>
      <c r="O165" s="73">
        <v>23952</v>
      </c>
      <c r="P165" s="73">
        <v>4668</v>
      </c>
      <c r="Q165" s="73">
        <v>0</v>
      </c>
      <c r="R165" s="73">
        <v>10114</v>
      </c>
      <c r="S165" s="73">
        <v>0</v>
      </c>
      <c r="T165" s="73">
        <v>8889</v>
      </c>
      <c r="U165" s="73">
        <v>6228</v>
      </c>
      <c r="V165" s="73">
        <v>0</v>
      </c>
      <c r="W165" s="73">
        <v>6162</v>
      </c>
      <c r="X165" s="73">
        <v>0</v>
      </c>
      <c r="Y165" s="73">
        <v>0</v>
      </c>
      <c r="Z165" s="73">
        <v>10333</v>
      </c>
      <c r="AA165" s="73">
        <v>0</v>
      </c>
      <c r="AB165" s="73">
        <v>0</v>
      </c>
      <c r="AC165" s="73">
        <v>0</v>
      </c>
      <c r="AD165" s="73">
        <v>0</v>
      </c>
      <c r="AE165" s="73">
        <v>0</v>
      </c>
      <c r="AF165" s="73">
        <v>6174</v>
      </c>
      <c r="AG165" s="73">
        <v>0</v>
      </c>
      <c r="AH165" s="73">
        <v>0</v>
      </c>
      <c r="AI165" s="73">
        <v>0</v>
      </c>
      <c r="AJ165" s="73">
        <v>0</v>
      </c>
      <c r="AK165" s="99">
        <v>17108</v>
      </c>
    </row>
    <row r="166" spans="2:37" x14ac:dyDescent="0.3">
      <c r="B166" s="90" t="s">
        <v>224</v>
      </c>
      <c r="C166" s="71">
        <v>13.25</v>
      </c>
      <c r="D166" s="71">
        <v>12.5</v>
      </c>
      <c r="E166" s="71">
        <v>14</v>
      </c>
      <c r="F166" s="72">
        <v>195.05103</v>
      </c>
      <c r="G166" s="91" t="s">
        <v>331</v>
      </c>
      <c r="H166" s="98">
        <v>129025</v>
      </c>
      <c r="I166" s="99">
        <v>9655</v>
      </c>
      <c r="J166" s="98">
        <v>188052000</v>
      </c>
      <c r="K166" s="73">
        <v>464922476</v>
      </c>
      <c r="L166" s="73">
        <v>344387861</v>
      </c>
      <c r="M166" s="73">
        <v>446678893</v>
      </c>
      <c r="N166" s="73">
        <v>406180335</v>
      </c>
      <c r="O166" s="73">
        <v>458308301</v>
      </c>
      <c r="P166" s="73">
        <v>505416181</v>
      </c>
      <c r="Q166" s="73">
        <v>379074518</v>
      </c>
      <c r="R166" s="73">
        <v>280398475</v>
      </c>
      <c r="S166" s="73">
        <v>381482911</v>
      </c>
      <c r="T166" s="73">
        <v>428298263</v>
      </c>
      <c r="U166" s="73">
        <v>602921254</v>
      </c>
      <c r="V166" s="73">
        <v>461108328</v>
      </c>
      <c r="W166" s="73">
        <v>498503236</v>
      </c>
      <c r="X166" s="73">
        <v>593369703</v>
      </c>
      <c r="Y166" s="73">
        <v>509334196</v>
      </c>
      <c r="Z166" s="73">
        <v>592525373</v>
      </c>
      <c r="AA166" s="73">
        <v>541120954</v>
      </c>
      <c r="AB166" s="73">
        <v>580061685</v>
      </c>
      <c r="AC166" s="73">
        <v>652900261</v>
      </c>
      <c r="AD166" s="73">
        <v>762342407</v>
      </c>
      <c r="AE166" s="73">
        <v>1035158914</v>
      </c>
      <c r="AF166" s="73">
        <v>784942548</v>
      </c>
      <c r="AG166" s="73">
        <v>1150791969</v>
      </c>
      <c r="AH166" s="73">
        <v>1241968345</v>
      </c>
      <c r="AI166" s="73">
        <v>1260128630</v>
      </c>
      <c r="AJ166" s="73">
        <v>2084889138</v>
      </c>
      <c r="AK166" s="99">
        <v>1081415070</v>
      </c>
    </row>
    <row r="167" spans="2:37" x14ac:dyDescent="0.3">
      <c r="B167" s="90" t="s">
        <v>229</v>
      </c>
      <c r="C167" s="71">
        <v>13</v>
      </c>
      <c r="D167" s="71">
        <v>12.6</v>
      </c>
      <c r="E167" s="71">
        <v>13.4</v>
      </c>
      <c r="F167" s="72">
        <v>180.08664999999999</v>
      </c>
      <c r="G167" s="91" t="s">
        <v>309</v>
      </c>
      <c r="H167" s="98">
        <v>155906</v>
      </c>
      <c r="I167" s="99">
        <v>46807</v>
      </c>
      <c r="J167" s="98">
        <v>80678497</v>
      </c>
      <c r="K167" s="73">
        <v>96924327</v>
      </c>
      <c r="L167" s="73">
        <v>95363351</v>
      </c>
      <c r="M167" s="73">
        <v>102294557</v>
      </c>
      <c r="N167" s="73">
        <v>104275688</v>
      </c>
      <c r="O167" s="73">
        <v>97107902</v>
      </c>
      <c r="P167" s="73">
        <v>117420217</v>
      </c>
      <c r="Q167" s="73">
        <v>110436482</v>
      </c>
      <c r="R167" s="73">
        <v>94967445</v>
      </c>
      <c r="S167" s="73">
        <v>96181932</v>
      </c>
      <c r="T167" s="73">
        <v>90808296</v>
      </c>
      <c r="U167" s="73">
        <v>110290135</v>
      </c>
      <c r="V167" s="73">
        <v>129863443</v>
      </c>
      <c r="W167" s="73">
        <v>123592408</v>
      </c>
      <c r="X167" s="73">
        <v>131757257</v>
      </c>
      <c r="Y167" s="73">
        <v>113746341</v>
      </c>
      <c r="Z167" s="73">
        <v>113393766</v>
      </c>
      <c r="AA167" s="73">
        <v>151050137</v>
      </c>
      <c r="AB167" s="73">
        <v>131914847</v>
      </c>
      <c r="AC167" s="73">
        <v>62168416</v>
      </c>
      <c r="AD167" s="73">
        <v>72948027</v>
      </c>
      <c r="AE167" s="73">
        <v>69467030</v>
      </c>
      <c r="AF167" s="73">
        <v>45940237</v>
      </c>
      <c r="AG167" s="73">
        <v>131579152</v>
      </c>
      <c r="AH167" s="73">
        <v>126895220</v>
      </c>
      <c r="AI167" s="73">
        <v>147452546</v>
      </c>
      <c r="AJ167" s="73">
        <v>220219980</v>
      </c>
      <c r="AK167" s="99">
        <v>156948033</v>
      </c>
    </row>
    <row r="168" spans="2:37" x14ac:dyDescent="0.3">
      <c r="B168" s="90" t="s">
        <v>229</v>
      </c>
      <c r="C168" s="71">
        <v>13</v>
      </c>
      <c r="D168" s="71">
        <v>12.6</v>
      </c>
      <c r="E168" s="71">
        <v>13.4</v>
      </c>
      <c r="F168" s="72">
        <v>178.07210000000001</v>
      </c>
      <c r="G168" s="91" t="s">
        <v>331</v>
      </c>
      <c r="H168" s="98">
        <v>0</v>
      </c>
      <c r="I168" s="99">
        <v>0</v>
      </c>
      <c r="J168" s="98">
        <v>1085971</v>
      </c>
      <c r="K168" s="73">
        <v>1346586</v>
      </c>
      <c r="L168" s="73">
        <v>1183160</v>
      </c>
      <c r="M168" s="73">
        <v>1224555</v>
      </c>
      <c r="N168" s="73">
        <v>1190992</v>
      </c>
      <c r="O168" s="73">
        <v>1235002</v>
      </c>
      <c r="P168" s="73">
        <v>1525687</v>
      </c>
      <c r="Q168" s="73">
        <v>1503878</v>
      </c>
      <c r="R168" s="73">
        <v>1147254</v>
      </c>
      <c r="S168" s="73">
        <v>1395661</v>
      </c>
      <c r="T168" s="73">
        <v>1078850</v>
      </c>
      <c r="U168" s="73">
        <v>1366125</v>
      </c>
      <c r="V168" s="73">
        <v>1844026</v>
      </c>
      <c r="W168" s="73">
        <v>1633077</v>
      </c>
      <c r="X168" s="73">
        <v>2059720</v>
      </c>
      <c r="Y168" s="73">
        <v>1708188</v>
      </c>
      <c r="Z168" s="73">
        <v>1649098</v>
      </c>
      <c r="AA168" s="73">
        <v>2223001</v>
      </c>
      <c r="AB168" s="73">
        <v>2070412</v>
      </c>
      <c r="AC168" s="73">
        <v>798153</v>
      </c>
      <c r="AD168" s="73">
        <v>966542</v>
      </c>
      <c r="AE168" s="73">
        <v>846651</v>
      </c>
      <c r="AF168" s="73">
        <v>573241</v>
      </c>
      <c r="AG168" s="73">
        <v>2101484</v>
      </c>
      <c r="AH168" s="73">
        <v>2089071</v>
      </c>
      <c r="AI168" s="73">
        <v>2419484</v>
      </c>
      <c r="AJ168" s="73">
        <v>3358171</v>
      </c>
      <c r="AK168" s="99">
        <v>2340102</v>
      </c>
    </row>
    <row r="169" spans="2:37" x14ac:dyDescent="0.3">
      <c r="B169" s="90" t="s">
        <v>261</v>
      </c>
      <c r="C169" s="71">
        <v>13.95</v>
      </c>
      <c r="D169" s="71">
        <v>13.3</v>
      </c>
      <c r="E169" s="71">
        <v>14.6</v>
      </c>
      <c r="F169" s="72">
        <v>260.05297999999999</v>
      </c>
      <c r="G169" s="91" t="s">
        <v>309</v>
      </c>
      <c r="H169" s="98">
        <v>0</v>
      </c>
      <c r="I169" s="99">
        <v>0</v>
      </c>
      <c r="J169" s="98">
        <v>5521861</v>
      </c>
      <c r="K169" s="73">
        <v>7473808</v>
      </c>
      <c r="L169" s="73">
        <v>7171495</v>
      </c>
      <c r="M169" s="73">
        <v>7476783</v>
      </c>
      <c r="N169" s="73">
        <v>5374918</v>
      </c>
      <c r="O169" s="73">
        <v>7207339</v>
      </c>
      <c r="P169" s="73">
        <v>8081627</v>
      </c>
      <c r="Q169" s="73">
        <v>5512150</v>
      </c>
      <c r="R169" s="73">
        <v>4259500</v>
      </c>
      <c r="S169" s="73">
        <v>4912547</v>
      </c>
      <c r="T169" s="73">
        <v>4930580</v>
      </c>
      <c r="U169" s="73">
        <v>7555146</v>
      </c>
      <c r="V169" s="73">
        <v>8191205</v>
      </c>
      <c r="W169" s="73">
        <v>9355819</v>
      </c>
      <c r="X169" s="73">
        <v>8950574</v>
      </c>
      <c r="Y169" s="73">
        <v>8775502</v>
      </c>
      <c r="Z169" s="73">
        <v>7547353</v>
      </c>
      <c r="AA169" s="73">
        <v>9698410</v>
      </c>
      <c r="AB169" s="73">
        <v>8725388</v>
      </c>
      <c r="AC169" s="73">
        <v>8060311</v>
      </c>
      <c r="AD169" s="73">
        <v>7176456</v>
      </c>
      <c r="AE169" s="73">
        <v>8803183</v>
      </c>
      <c r="AF169" s="73">
        <v>5438048</v>
      </c>
      <c r="AG169" s="73">
        <v>10674600</v>
      </c>
      <c r="AH169" s="73">
        <v>7733441</v>
      </c>
      <c r="AI169" s="73">
        <v>9644961</v>
      </c>
      <c r="AJ169" s="73">
        <v>15351961</v>
      </c>
      <c r="AK169" s="99">
        <v>10216157</v>
      </c>
    </row>
    <row r="170" spans="2:37" x14ac:dyDescent="0.3">
      <c r="B170" s="90" t="s">
        <v>261</v>
      </c>
      <c r="C170" s="71">
        <v>13.9</v>
      </c>
      <c r="D170" s="71">
        <v>13.3</v>
      </c>
      <c r="E170" s="71">
        <v>14.5</v>
      </c>
      <c r="F170" s="72">
        <v>258.03843000000001</v>
      </c>
      <c r="G170" s="91" t="s">
        <v>331</v>
      </c>
      <c r="H170" s="98">
        <v>0</v>
      </c>
      <c r="I170" s="99">
        <v>0</v>
      </c>
      <c r="J170" s="98">
        <v>2512386</v>
      </c>
      <c r="K170" s="73">
        <v>3669151</v>
      </c>
      <c r="L170" s="73">
        <v>3439075</v>
      </c>
      <c r="M170" s="73">
        <v>3525112</v>
      </c>
      <c r="N170" s="73">
        <v>3240964</v>
      </c>
      <c r="O170" s="73">
        <v>3672830</v>
      </c>
      <c r="P170" s="73">
        <v>3681590</v>
      </c>
      <c r="Q170" s="73">
        <v>3318103</v>
      </c>
      <c r="R170" s="73">
        <v>2922629</v>
      </c>
      <c r="S170" s="73">
        <v>3032113</v>
      </c>
      <c r="T170" s="73">
        <v>2905820</v>
      </c>
      <c r="U170" s="73">
        <v>3850288</v>
      </c>
      <c r="V170" s="73">
        <v>3473646</v>
      </c>
      <c r="W170" s="73">
        <v>3628565</v>
      </c>
      <c r="X170" s="73">
        <v>5970107</v>
      </c>
      <c r="Y170" s="73">
        <v>5606355</v>
      </c>
      <c r="Z170" s="73">
        <v>5340542</v>
      </c>
      <c r="AA170" s="73">
        <v>5266564</v>
      </c>
      <c r="AB170" s="73">
        <v>5474521</v>
      </c>
      <c r="AC170" s="73">
        <v>4779355</v>
      </c>
      <c r="AD170" s="73">
        <v>4829287</v>
      </c>
      <c r="AE170" s="73">
        <v>5202115</v>
      </c>
      <c r="AF170" s="73">
        <v>3556761</v>
      </c>
      <c r="AG170" s="73">
        <v>9761757</v>
      </c>
      <c r="AH170" s="73">
        <v>6555899</v>
      </c>
      <c r="AI170" s="73">
        <v>6574777</v>
      </c>
      <c r="AJ170" s="73">
        <v>11568756</v>
      </c>
      <c r="AK170" s="99">
        <v>9581072</v>
      </c>
    </row>
    <row r="171" spans="2:37" x14ac:dyDescent="0.3">
      <c r="B171" s="90" t="s">
        <v>254</v>
      </c>
      <c r="C171" s="71">
        <v>13.6</v>
      </c>
      <c r="D171" s="71">
        <v>13.2</v>
      </c>
      <c r="E171" s="71">
        <v>14</v>
      </c>
      <c r="F171" s="72">
        <v>148.06043</v>
      </c>
      <c r="G171" s="91" t="s">
        <v>309</v>
      </c>
      <c r="H171" s="98">
        <v>12744110</v>
      </c>
      <c r="I171" s="99">
        <v>11359671</v>
      </c>
      <c r="J171" s="98">
        <v>1473021979</v>
      </c>
      <c r="K171" s="73">
        <v>2135418224</v>
      </c>
      <c r="L171" s="73">
        <v>1720636389</v>
      </c>
      <c r="M171" s="73">
        <v>1820478368</v>
      </c>
      <c r="N171" s="73">
        <v>2483006957</v>
      </c>
      <c r="O171" s="73">
        <v>1841700125</v>
      </c>
      <c r="P171" s="73">
        <v>2393292017</v>
      </c>
      <c r="Q171" s="73">
        <v>2755323863</v>
      </c>
      <c r="R171" s="73">
        <v>2577256522</v>
      </c>
      <c r="S171" s="73">
        <v>2545929546</v>
      </c>
      <c r="T171" s="73">
        <v>2168622138</v>
      </c>
      <c r="U171" s="73">
        <v>2432882141</v>
      </c>
      <c r="V171" s="73">
        <v>2095238435</v>
      </c>
      <c r="W171" s="73">
        <v>2056901283</v>
      </c>
      <c r="X171" s="73">
        <v>2882944919</v>
      </c>
      <c r="Y171" s="73">
        <v>2259798817</v>
      </c>
      <c r="Z171" s="73">
        <v>2826312907</v>
      </c>
      <c r="AA171" s="73">
        <v>2389261300</v>
      </c>
      <c r="AB171" s="73">
        <v>2930507117</v>
      </c>
      <c r="AC171" s="73">
        <v>3061036278</v>
      </c>
      <c r="AD171" s="73">
        <v>2496550921</v>
      </c>
      <c r="AE171" s="73">
        <v>2686646191</v>
      </c>
      <c r="AF171" s="73">
        <v>2836869902</v>
      </c>
      <c r="AG171" s="73">
        <v>3885937047</v>
      </c>
      <c r="AH171" s="73">
        <v>3242240246</v>
      </c>
      <c r="AI171" s="73">
        <v>3296445990</v>
      </c>
      <c r="AJ171" s="73">
        <v>4400450174</v>
      </c>
      <c r="AK171" s="99">
        <v>3150195005</v>
      </c>
    </row>
    <row r="172" spans="2:37" x14ac:dyDescent="0.3">
      <c r="B172" s="90" t="s">
        <v>254</v>
      </c>
      <c r="C172" s="71">
        <v>13.8</v>
      </c>
      <c r="D172" s="71">
        <v>13.3</v>
      </c>
      <c r="E172" s="71">
        <v>14.3</v>
      </c>
      <c r="F172" s="72">
        <v>146.04588000000001</v>
      </c>
      <c r="G172" s="91" t="s">
        <v>331</v>
      </c>
      <c r="H172" s="98">
        <v>2398007</v>
      </c>
      <c r="I172" s="99">
        <v>1547936</v>
      </c>
      <c r="J172" s="98">
        <v>739751100</v>
      </c>
      <c r="K172" s="73">
        <v>1054997017</v>
      </c>
      <c r="L172" s="73">
        <v>890524988</v>
      </c>
      <c r="M172" s="73">
        <v>931140567</v>
      </c>
      <c r="N172" s="73">
        <v>1206206528</v>
      </c>
      <c r="O172" s="73">
        <v>836849466</v>
      </c>
      <c r="P172" s="73">
        <v>1216702463</v>
      </c>
      <c r="Q172" s="73">
        <v>1330237441</v>
      </c>
      <c r="R172" s="73">
        <v>1372895490</v>
      </c>
      <c r="S172" s="73">
        <v>1367537784</v>
      </c>
      <c r="T172" s="73">
        <v>1236371922</v>
      </c>
      <c r="U172" s="73">
        <v>1289744906</v>
      </c>
      <c r="V172" s="73">
        <v>1198441082</v>
      </c>
      <c r="W172" s="73">
        <v>1105945617</v>
      </c>
      <c r="X172" s="73">
        <v>1844350180</v>
      </c>
      <c r="Y172" s="73">
        <v>1516929880</v>
      </c>
      <c r="Z172" s="73">
        <v>1959290306</v>
      </c>
      <c r="AA172" s="73">
        <v>1559572674</v>
      </c>
      <c r="AB172" s="73">
        <v>1876996863</v>
      </c>
      <c r="AC172" s="73">
        <v>2198109998</v>
      </c>
      <c r="AD172" s="73">
        <v>1765694814</v>
      </c>
      <c r="AE172" s="73">
        <v>1926674580</v>
      </c>
      <c r="AF172" s="73">
        <v>2077764088</v>
      </c>
      <c r="AG172" s="73">
        <v>3094249214</v>
      </c>
      <c r="AH172" s="73">
        <v>2649399700</v>
      </c>
      <c r="AI172" s="73">
        <v>2803574374</v>
      </c>
      <c r="AJ172" s="73">
        <v>3465269729</v>
      </c>
      <c r="AK172" s="99">
        <v>2648560264</v>
      </c>
    </row>
    <row r="173" spans="2:37" x14ac:dyDescent="0.3">
      <c r="B173" s="90" t="s">
        <v>272</v>
      </c>
      <c r="C173" s="71">
        <v>14.1</v>
      </c>
      <c r="D173" s="71">
        <v>13.5</v>
      </c>
      <c r="E173" s="71">
        <v>14.7</v>
      </c>
      <c r="F173" s="72">
        <v>147.07642000000001</v>
      </c>
      <c r="G173" s="91" t="s">
        <v>309</v>
      </c>
      <c r="H173" s="98">
        <v>8227926</v>
      </c>
      <c r="I173" s="99">
        <v>5545873</v>
      </c>
      <c r="J173" s="98">
        <v>1599049350</v>
      </c>
      <c r="K173" s="73">
        <v>1072802618</v>
      </c>
      <c r="L173" s="73">
        <v>1460705582</v>
      </c>
      <c r="M173" s="73">
        <v>1372542490</v>
      </c>
      <c r="N173" s="73">
        <v>901449892</v>
      </c>
      <c r="O173" s="73">
        <v>1466513086</v>
      </c>
      <c r="P173" s="73">
        <v>911812335</v>
      </c>
      <c r="Q173" s="73">
        <v>615907879</v>
      </c>
      <c r="R173" s="73">
        <v>635715040</v>
      </c>
      <c r="S173" s="73">
        <v>1014073583</v>
      </c>
      <c r="T173" s="73">
        <v>940058199</v>
      </c>
      <c r="U173" s="73">
        <v>1128709633</v>
      </c>
      <c r="V173" s="73">
        <v>1087721551</v>
      </c>
      <c r="W173" s="73">
        <v>927079072</v>
      </c>
      <c r="X173" s="73">
        <v>950864814</v>
      </c>
      <c r="Y173" s="73">
        <v>1074931702</v>
      </c>
      <c r="Z173" s="73">
        <v>763766423</v>
      </c>
      <c r="AA173" s="73">
        <v>1112519712</v>
      </c>
      <c r="AB173" s="73">
        <v>1011910438</v>
      </c>
      <c r="AC173" s="73">
        <v>1444718697</v>
      </c>
      <c r="AD173" s="73">
        <v>1181467069</v>
      </c>
      <c r="AE173" s="73">
        <v>2417069931</v>
      </c>
      <c r="AF173" s="73">
        <v>1662676632</v>
      </c>
      <c r="AG173" s="73">
        <v>1169674011</v>
      </c>
      <c r="AH173" s="73">
        <v>580334643</v>
      </c>
      <c r="AI173" s="73">
        <v>1098640327</v>
      </c>
      <c r="AJ173" s="73">
        <v>1466772914</v>
      </c>
      <c r="AK173" s="99">
        <v>1902619255</v>
      </c>
    </row>
    <row r="174" spans="2:37" x14ac:dyDescent="0.3">
      <c r="B174" s="90" t="s">
        <v>272</v>
      </c>
      <c r="C174" s="71">
        <v>14.1</v>
      </c>
      <c r="D174" s="71">
        <v>13.7</v>
      </c>
      <c r="E174" s="71">
        <v>14.5</v>
      </c>
      <c r="F174" s="72">
        <v>145.06187</v>
      </c>
      <c r="G174" s="91" t="s">
        <v>331</v>
      </c>
      <c r="H174" s="98">
        <v>67092</v>
      </c>
      <c r="I174" s="99">
        <v>0</v>
      </c>
      <c r="J174" s="98">
        <v>225305392</v>
      </c>
      <c r="K174" s="73">
        <v>158677856</v>
      </c>
      <c r="L174" s="73">
        <v>246341263</v>
      </c>
      <c r="M174" s="73">
        <v>202664977</v>
      </c>
      <c r="N174" s="73">
        <v>104278554</v>
      </c>
      <c r="O174" s="73">
        <v>231384554</v>
      </c>
      <c r="P174" s="73">
        <v>123906025</v>
      </c>
      <c r="Q174" s="73">
        <v>65953089</v>
      </c>
      <c r="R174" s="73">
        <v>59285954</v>
      </c>
      <c r="S174" s="73">
        <v>171555159</v>
      </c>
      <c r="T174" s="73">
        <v>154727894</v>
      </c>
      <c r="U174" s="73">
        <v>206152794</v>
      </c>
      <c r="V174" s="73">
        <v>176521693</v>
      </c>
      <c r="W174" s="73">
        <v>138082203</v>
      </c>
      <c r="X174" s="73">
        <v>187784223</v>
      </c>
      <c r="Y174" s="73">
        <v>201197458</v>
      </c>
      <c r="Z174" s="73">
        <v>132215204</v>
      </c>
      <c r="AA174" s="73">
        <v>223085533</v>
      </c>
      <c r="AB174" s="73">
        <v>219849937</v>
      </c>
      <c r="AC174" s="73">
        <v>325005161</v>
      </c>
      <c r="AD174" s="73">
        <v>282420807</v>
      </c>
      <c r="AE174" s="73">
        <v>745733736</v>
      </c>
      <c r="AF174" s="73">
        <v>417634841</v>
      </c>
      <c r="AG174" s="73">
        <v>215161878</v>
      </c>
      <c r="AH174" s="73">
        <v>91686150</v>
      </c>
      <c r="AI174" s="73">
        <v>200702895</v>
      </c>
      <c r="AJ174" s="73">
        <v>355761892</v>
      </c>
      <c r="AK174" s="99">
        <v>433176984</v>
      </c>
    </row>
    <row r="175" spans="2:37" x14ac:dyDescent="0.3">
      <c r="B175" s="90" t="s">
        <v>324</v>
      </c>
      <c r="C175" s="71">
        <v>12</v>
      </c>
      <c r="D175" s="71">
        <v>10</v>
      </c>
      <c r="E175" s="71">
        <v>14</v>
      </c>
      <c r="F175" s="72">
        <v>105.01933</v>
      </c>
      <c r="G175" s="91" t="s">
        <v>331</v>
      </c>
      <c r="H175" s="98">
        <v>61939064</v>
      </c>
      <c r="I175" s="99">
        <v>44410777</v>
      </c>
      <c r="J175" s="98">
        <v>46460944</v>
      </c>
      <c r="K175" s="73">
        <v>46465781</v>
      </c>
      <c r="L175" s="73">
        <v>49053483</v>
      </c>
      <c r="M175" s="73">
        <v>51867350</v>
      </c>
      <c r="N175" s="73">
        <v>50066452</v>
      </c>
      <c r="O175" s="73">
        <v>52303249</v>
      </c>
      <c r="P175" s="73">
        <v>52676012</v>
      </c>
      <c r="Q175" s="73">
        <v>54329991</v>
      </c>
      <c r="R175" s="73">
        <v>54261659</v>
      </c>
      <c r="S175" s="73">
        <v>54102805</v>
      </c>
      <c r="T175" s="73">
        <v>53663694</v>
      </c>
      <c r="U175" s="73">
        <v>58505186</v>
      </c>
      <c r="V175" s="73">
        <v>54270955</v>
      </c>
      <c r="W175" s="73">
        <v>54988578</v>
      </c>
      <c r="X175" s="73">
        <v>65112844</v>
      </c>
      <c r="Y175" s="73">
        <v>68522413</v>
      </c>
      <c r="Z175" s="73">
        <v>68282147</v>
      </c>
      <c r="AA175" s="73">
        <v>68295668</v>
      </c>
      <c r="AB175" s="73">
        <v>65870030</v>
      </c>
      <c r="AC175" s="73">
        <v>68573960</v>
      </c>
      <c r="AD175" s="73">
        <v>75778050</v>
      </c>
      <c r="AE175" s="73">
        <v>77566774</v>
      </c>
      <c r="AF175" s="73">
        <v>80089917</v>
      </c>
      <c r="AG175" s="73">
        <v>87095164</v>
      </c>
      <c r="AH175" s="73">
        <v>89175298</v>
      </c>
      <c r="AI175" s="73">
        <v>87270722</v>
      </c>
      <c r="AJ175" s="73">
        <v>90250154</v>
      </c>
      <c r="AK175" s="99">
        <v>87870899</v>
      </c>
    </row>
    <row r="176" spans="2:37" x14ac:dyDescent="0.3">
      <c r="B176" s="90" t="s">
        <v>267</v>
      </c>
      <c r="C176" s="71">
        <v>14</v>
      </c>
      <c r="D176" s="71">
        <v>13.4</v>
      </c>
      <c r="E176" s="71">
        <v>14.6</v>
      </c>
      <c r="F176" s="72">
        <v>173.02095</v>
      </c>
      <c r="G176" s="91" t="s">
        <v>309</v>
      </c>
      <c r="H176" s="98">
        <v>0</v>
      </c>
      <c r="I176" s="99">
        <v>0</v>
      </c>
      <c r="J176" s="98">
        <v>10173837</v>
      </c>
      <c r="K176" s="73">
        <v>33386067</v>
      </c>
      <c r="L176" s="73">
        <v>12855011</v>
      </c>
      <c r="M176" s="73">
        <v>10609250</v>
      </c>
      <c r="N176" s="73">
        <v>24068117</v>
      </c>
      <c r="O176" s="73">
        <v>15144833</v>
      </c>
      <c r="P176" s="73">
        <v>25682322</v>
      </c>
      <c r="Q176" s="73">
        <v>41674334</v>
      </c>
      <c r="R176" s="73">
        <v>11587342</v>
      </c>
      <c r="S176" s="73">
        <v>34661160</v>
      </c>
      <c r="T176" s="73">
        <v>30095211</v>
      </c>
      <c r="U176" s="73">
        <v>16462215</v>
      </c>
      <c r="V176" s="73">
        <v>17883247</v>
      </c>
      <c r="W176" s="73">
        <v>14694531</v>
      </c>
      <c r="X176" s="73">
        <v>22988073</v>
      </c>
      <c r="Y176" s="73">
        <v>12117322</v>
      </c>
      <c r="Z176" s="73">
        <v>14116158</v>
      </c>
      <c r="AA176" s="73">
        <v>13814058</v>
      </c>
      <c r="AB176" s="73">
        <v>14955923</v>
      </c>
      <c r="AC176" s="73">
        <v>23669605</v>
      </c>
      <c r="AD176" s="73">
        <v>21427244</v>
      </c>
      <c r="AE176" s="73">
        <v>23107127</v>
      </c>
      <c r="AF176" s="73">
        <v>13921031</v>
      </c>
      <c r="AG176" s="73">
        <v>41335305</v>
      </c>
      <c r="AH176" s="73">
        <v>84446018</v>
      </c>
      <c r="AI176" s="73">
        <v>46348767</v>
      </c>
      <c r="AJ176" s="73">
        <v>56146128</v>
      </c>
      <c r="AK176" s="99">
        <v>24487317</v>
      </c>
    </row>
    <row r="177" spans="2:37" x14ac:dyDescent="0.3">
      <c r="B177" s="90" t="s">
        <v>267</v>
      </c>
      <c r="C177" s="71">
        <v>13.95</v>
      </c>
      <c r="D177" s="71">
        <v>13.4</v>
      </c>
      <c r="E177" s="71">
        <v>14.5</v>
      </c>
      <c r="F177" s="72">
        <v>171.00640000000001</v>
      </c>
      <c r="G177" s="91" t="s">
        <v>331</v>
      </c>
      <c r="H177" s="98">
        <v>0</v>
      </c>
      <c r="I177" s="99">
        <v>18353</v>
      </c>
      <c r="J177" s="98">
        <v>35293208</v>
      </c>
      <c r="K177" s="73">
        <v>104181227</v>
      </c>
      <c r="L177" s="73">
        <v>41170879</v>
      </c>
      <c r="M177" s="73">
        <v>34622506</v>
      </c>
      <c r="N177" s="73">
        <v>73353472</v>
      </c>
      <c r="O177" s="73">
        <v>50366202</v>
      </c>
      <c r="P177" s="73">
        <v>84043456</v>
      </c>
      <c r="Q177" s="73">
        <v>124530131</v>
      </c>
      <c r="R177" s="73">
        <v>39997803</v>
      </c>
      <c r="S177" s="73">
        <v>110662686</v>
      </c>
      <c r="T177" s="73">
        <v>90508550</v>
      </c>
      <c r="U177" s="73">
        <v>48616279</v>
      </c>
      <c r="V177" s="73">
        <v>59051860</v>
      </c>
      <c r="W177" s="73">
        <v>47878630</v>
      </c>
      <c r="X177" s="73">
        <v>94939825</v>
      </c>
      <c r="Y177" s="73">
        <v>49450159</v>
      </c>
      <c r="Z177" s="73">
        <v>59991647</v>
      </c>
      <c r="AA177" s="73">
        <v>57387659</v>
      </c>
      <c r="AB177" s="73">
        <v>59450716</v>
      </c>
      <c r="AC177" s="73">
        <v>87155216</v>
      </c>
      <c r="AD177" s="73">
        <v>87401107</v>
      </c>
      <c r="AE177" s="73">
        <v>83279448</v>
      </c>
      <c r="AF177" s="73">
        <v>49068711</v>
      </c>
      <c r="AG177" s="73">
        <v>203416362</v>
      </c>
      <c r="AH177" s="73">
        <v>409903625</v>
      </c>
      <c r="AI177" s="73">
        <v>246155867</v>
      </c>
      <c r="AJ177" s="73">
        <v>285497832</v>
      </c>
      <c r="AK177" s="99">
        <v>134937127</v>
      </c>
    </row>
    <row r="178" spans="2:37" x14ac:dyDescent="0.3">
      <c r="B178" s="90" t="s">
        <v>275</v>
      </c>
      <c r="C178" s="71">
        <v>14.25</v>
      </c>
      <c r="D178" s="71">
        <v>13.8</v>
      </c>
      <c r="E178" s="71">
        <v>14.7</v>
      </c>
      <c r="F178" s="72">
        <v>76.039299999999997</v>
      </c>
      <c r="G178" s="91" t="s">
        <v>309</v>
      </c>
      <c r="H178" s="98">
        <v>5523654</v>
      </c>
      <c r="I178" s="99">
        <v>4873350</v>
      </c>
      <c r="J178" s="98">
        <v>110386019</v>
      </c>
      <c r="K178" s="73">
        <v>151891855</v>
      </c>
      <c r="L178" s="73">
        <v>127673301</v>
      </c>
      <c r="M178" s="73">
        <v>156044898</v>
      </c>
      <c r="N178" s="73">
        <v>159635219</v>
      </c>
      <c r="O178" s="73">
        <v>139082350</v>
      </c>
      <c r="P178" s="73">
        <v>171747506</v>
      </c>
      <c r="Q178" s="73">
        <v>184639938</v>
      </c>
      <c r="R178" s="73">
        <v>149630554</v>
      </c>
      <c r="S178" s="73">
        <v>170839562</v>
      </c>
      <c r="T178" s="73">
        <v>160082419</v>
      </c>
      <c r="U178" s="73">
        <v>197249996</v>
      </c>
      <c r="V178" s="73">
        <v>183447991</v>
      </c>
      <c r="W178" s="73">
        <v>202895254</v>
      </c>
      <c r="X178" s="73">
        <v>215775210</v>
      </c>
      <c r="Y178" s="73">
        <v>186912785</v>
      </c>
      <c r="Z178" s="73">
        <v>214872257</v>
      </c>
      <c r="AA178" s="73">
        <v>201738481</v>
      </c>
      <c r="AB178" s="73">
        <v>222173602</v>
      </c>
      <c r="AC178" s="73">
        <v>248476152</v>
      </c>
      <c r="AD178" s="73">
        <v>213847054</v>
      </c>
      <c r="AE178" s="73">
        <v>274146573</v>
      </c>
      <c r="AF178" s="73">
        <v>298074106</v>
      </c>
      <c r="AG178" s="73">
        <v>333027734</v>
      </c>
      <c r="AH178" s="73">
        <v>274669888</v>
      </c>
      <c r="AI178" s="73">
        <v>329732973</v>
      </c>
      <c r="AJ178" s="73">
        <v>505964577</v>
      </c>
      <c r="AK178" s="99">
        <v>286775893</v>
      </c>
    </row>
    <row r="179" spans="2:37" x14ac:dyDescent="0.3">
      <c r="B179" s="90" t="s">
        <v>275</v>
      </c>
      <c r="C179" s="71">
        <v>14.2</v>
      </c>
      <c r="D179" s="71">
        <v>13.8</v>
      </c>
      <c r="E179" s="71">
        <v>14.6</v>
      </c>
      <c r="F179" s="72">
        <v>74.024749999999997</v>
      </c>
      <c r="G179" s="91" t="s">
        <v>331</v>
      </c>
      <c r="H179" s="98">
        <v>208085</v>
      </c>
      <c r="I179" s="99">
        <v>223662</v>
      </c>
      <c r="J179" s="98">
        <v>45885495</v>
      </c>
      <c r="K179" s="73">
        <v>66650119</v>
      </c>
      <c r="L179" s="73">
        <v>56376240</v>
      </c>
      <c r="M179" s="73">
        <v>68995986</v>
      </c>
      <c r="N179" s="73">
        <v>72357537</v>
      </c>
      <c r="O179" s="73">
        <v>59969953</v>
      </c>
      <c r="P179" s="73">
        <v>76191265</v>
      </c>
      <c r="Q179" s="73">
        <v>80527664</v>
      </c>
      <c r="R179" s="73">
        <v>66785957</v>
      </c>
      <c r="S179" s="73">
        <v>84391061</v>
      </c>
      <c r="T179" s="73">
        <v>73607436</v>
      </c>
      <c r="U179" s="73">
        <v>95564425</v>
      </c>
      <c r="V179" s="73">
        <v>96094516</v>
      </c>
      <c r="W179" s="73">
        <v>104992959</v>
      </c>
      <c r="X179" s="73">
        <v>131576392</v>
      </c>
      <c r="Y179" s="73">
        <v>108490604</v>
      </c>
      <c r="Z179" s="73">
        <v>144453502</v>
      </c>
      <c r="AA179" s="73">
        <v>132059158</v>
      </c>
      <c r="AB179" s="73">
        <v>144287343</v>
      </c>
      <c r="AC179" s="73">
        <v>171626711</v>
      </c>
      <c r="AD179" s="73">
        <v>139584580</v>
      </c>
      <c r="AE179" s="73">
        <v>200489788</v>
      </c>
      <c r="AF179" s="73">
        <v>205102162</v>
      </c>
      <c r="AG179" s="73">
        <v>247339023</v>
      </c>
      <c r="AH179" s="73">
        <v>187941766</v>
      </c>
      <c r="AI179" s="73">
        <v>236183872</v>
      </c>
      <c r="AJ179" s="73">
        <v>381618776</v>
      </c>
      <c r="AK179" s="99">
        <v>213011611</v>
      </c>
    </row>
    <row r="180" spans="2:37" x14ac:dyDescent="0.3">
      <c r="B180" s="90" t="s">
        <v>273</v>
      </c>
      <c r="C180" s="71">
        <v>14.1</v>
      </c>
      <c r="D180" s="71">
        <v>13.6</v>
      </c>
      <c r="E180" s="71">
        <v>14.6</v>
      </c>
      <c r="F180" s="72">
        <v>364.06527999999997</v>
      </c>
      <c r="G180" s="91" t="s">
        <v>309</v>
      </c>
      <c r="H180" s="98">
        <v>151319</v>
      </c>
      <c r="I180" s="99">
        <v>77773</v>
      </c>
      <c r="J180" s="98">
        <v>16130315</v>
      </c>
      <c r="K180" s="73">
        <v>11206029</v>
      </c>
      <c r="L180" s="73">
        <v>15316762</v>
      </c>
      <c r="M180" s="73">
        <v>33416643</v>
      </c>
      <c r="N180" s="73">
        <v>8845648</v>
      </c>
      <c r="O180" s="73">
        <v>14905533</v>
      </c>
      <c r="P180" s="73">
        <v>29766797</v>
      </c>
      <c r="Q180" s="73">
        <v>13729933</v>
      </c>
      <c r="R180" s="73">
        <v>7908052</v>
      </c>
      <c r="S180" s="73">
        <v>8407671</v>
      </c>
      <c r="T180" s="73">
        <v>9005467</v>
      </c>
      <c r="U180" s="73">
        <v>14466118</v>
      </c>
      <c r="V180" s="73">
        <v>31284998</v>
      </c>
      <c r="W180" s="73">
        <v>38048361</v>
      </c>
      <c r="X180" s="73">
        <v>21118076</v>
      </c>
      <c r="Y180" s="73">
        <v>25592653</v>
      </c>
      <c r="Z180" s="73">
        <v>16563715</v>
      </c>
      <c r="AA180" s="73">
        <v>34692729</v>
      </c>
      <c r="AB180" s="73">
        <v>21438016</v>
      </c>
      <c r="AC180" s="73">
        <v>18393733</v>
      </c>
      <c r="AD180" s="73">
        <v>7640140</v>
      </c>
      <c r="AE180" s="73">
        <v>11207065</v>
      </c>
      <c r="AF180" s="73">
        <v>9464198</v>
      </c>
      <c r="AG180" s="73">
        <v>14677395</v>
      </c>
      <c r="AH180" s="73">
        <v>13565069</v>
      </c>
      <c r="AI180" s="73">
        <v>19979793</v>
      </c>
      <c r="AJ180" s="73">
        <v>27239548</v>
      </c>
      <c r="AK180" s="99">
        <v>22622598</v>
      </c>
    </row>
    <row r="181" spans="2:37" x14ac:dyDescent="0.3">
      <c r="B181" s="90" t="s">
        <v>273</v>
      </c>
      <c r="C181" s="71">
        <v>14</v>
      </c>
      <c r="D181" s="71">
        <v>13.5</v>
      </c>
      <c r="E181" s="71">
        <v>14.5</v>
      </c>
      <c r="F181" s="72">
        <v>362.05072000000001</v>
      </c>
      <c r="G181" s="91" t="s">
        <v>331</v>
      </c>
      <c r="H181" s="98">
        <v>0</v>
      </c>
      <c r="I181" s="99">
        <v>0</v>
      </c>
      <c r="J181" s="98">
        <v>6286947</v>
      </c>
      <c r="K181" s="73">
        <v>4774513</v>
      </c>
      <c r="L181" s="73">
        <v>6739181</v>
      </c>
      <c r="M181" s="73">
        <v>13313942</v>
      </c>
      <c r="N181" s="73">
        <v>3752806</v>
      </c>
      <c r="O181" s="73">
        <v>6275385</v>
      </c>
      <c r="P181" s="73">
        <v>12461603</v>
      </c>
      <c r="Q181" s="73">
        <v>5047607</v>
      </c>
      <c r="R181" s="73">
        <v>3197543</v>
      </c>
      <c r="S181" s="73">
        <v>3652004</v>
      </c>
      <c r="T181" s="73">
        <v>3962159</v>
      </c>
      <c r="U181" s="73">
        <v>6545107</v>
      </c>
      <c r="V181" s="73">
        <v>15932419</v>
      </c>
      <c r="W181" s="73">
        <v>18163295</v>
      </c>
      <c r="X181" s="73">
        <v>11423148</v>
      </c>
      <c r="Y181" s="73">
        <v>12534591</v>
      </c>
      <c r="Z181" s="73">
        <v>8870961</v>
      </c>
      <c r="AA181" s="73">
        <v>18438312</v>
      </c>
      <c r="AB181" s="73">
        <v>10913315</v>
      </c>
      <c r="AC181" s="73">
        <v>10039685</v>
      </c>
      <c r="AD181" s="73">
        <v>3843287</v>
      </c>
      <c r="AE181" s="73">
        <v>6041956</v>
      </c>
      <c r="AF181" s="73">
        <v>5055349</v>
      </c>
      <c r="AG181" s="73">
        <v>10818203</v>
      </c>
      <c r="AH181" s="73">
        <v>8854199</v>
      </c>
      <c r="AI181" s="73">
        <v>13908099</v>
      </c>
      <c r="AJ181" s="73">
        <v>19208042</v>
      </c>
      <c r="AK181" s="99">
        <v>16593166</v>
      </c>
    </row>
    <row r="182" spans="2:37" x14ac:dyDescent="0.3">
      <c r="B182" s="90" t="s">
        <v>251</v>
      </c>
      <c r="C182" s="71">
        <v>13.5</v>
      </c>
      <c r="D182" s="71">
        <v>13</v>
      </c>
      <c r="E182" s="71">
        <v>14</v>
      </c>
      <c r="F182" s="72">
        <v>308.09107999999998</v>
      </c>
      <c r="G182" s="91" t="s">
        <v>309</v>
      </c>
      <c r="H182" s="98">
        <v>2040581</v>
      </c>
      <c r="I182" s="99">
        <v>4433142</v>
      </c>
      <c r="J182" s="98">
        <v>1199528360</v>
      </c>
      <c r="K182" s="73">
        <v>1964087154</v>
      </c>
      <c r="L182" s="73">
        <v>1676307312</v>
      </c>
      <c r="M182" s="73">
        <v>1508820315</v>
      </c>
      <c r="N182" s="73">
        <v>1627007666</v>
      </c>
      <c r="O182" s="73">
        <v>1688665549</v>
      </c>
      <c r="P182" s="73">
        <v>1817985073</v>
      </c>
      <c r="Q182" s="73">
        <v>1887353865</v>
      </c>
      <c r="R182" s="73">
        <v>1034323800</v>
      </c>
      <c r="S182" s="73">
        <v>1620716852</v>
      </c>
      <c r="T182" s="73">
        <v>1507557177</v>
      </c>
      <c r="U182" s="73">
        <v>2105843055</v>
      </c>
      <c r="V182" s="73">
        <v>1966581084</v>
      </c>
      <c r="W182" s="73">
        <v>2126585109</v>
      </c>
      <c r="X182" s="73">
        <v>1927392145</v>
      </c>
      <c r="Y182" s="73">
        <v>1777429576</v>
      </c>
      <c r="Z182" s="73">
        <v>1854791218</v>
      </c>
      <c r="AA182" s="73">
        <v>2026928839</v>
      </c>
      <c r="AB182" s="73">
        <v>2072209392</v>
      </c>
      <c r="AC182" s="73">
        <v>886636483</v>
      </c>
      <c r="AD182" s="73">
        <v>1724375895</v>
      </c>
      <c r="AE182" s="73">
        <v>1455886977</v>
      </c>
      <c r="AF182" s="73">
        <v>858361212</v>
      </c>
      <c r="AG182" s="73">
        <v>2334498223</v>
      </c>
      <c r="AH182" s="73">
        <v>2634117299</v>
      </c>
      <c r="AI182" s="73">
        <v>2396638805</v>
      </c>
      <c r="AJ182" s="73">
        <v>3571818904</v>
      </c>
      <c r="AK182" s="99">
        <v>2667319116</v>
      </c>
    </row>
    <row r="183" spans="2:37" x14ac:dyDescent="0.3">
      <c r="B183" s="90" t="s">
        <v>251</v>
      </c>
      <c r="C183" s="71">
        <v>13.45</v>
      </c>
      <c r="D183" s="71">
        <v>13</v>
      </c>
      <c r="E183" s="71">
        <v>13.9</v>
      </c>
      <c r="F183" s="72">
        <v>306.07652999999999</v>
      </c>
      <c r="G183" s="91" t="s">
        <v>331</v>
      </c>
      <c r="H183" s="98">
        <v>393616</v>
      </c>
      <c r="I183" s="99">
        <v>334536</v>
      </c>
      <c r="J183" s="98">
        <v>308446639</v>
      </c>
      <c r="K183" s="73">
        <v>574741075</v>
      </c>
      <c r="L183" s="73">
        <v>511505367</v>
      </c>
      <c r="M183" s="73">
        <v>439622776</v>
      </c>
      <c r="N183" s="73">
        <v>473464123</v>
      </c>
      <c r="O183" s="73">
        <v>513277940</v>
      </c>
      <c r="P183" s="73">
        <v>601781827</v>
      </c>
      <c r="Q183" s="73">
        <v>610910182</v>
      </c>
      <c r="R183" s="73">
        <v>300882707</v>
      </c>
      <c r="S183" s="73">
        <v>541396628</v>
      </c>
      <c r="T183" s="73">
        <v>504963944</v>
      </c>
      <c r="U183" s="73">
        <v>798017122</v>
      </c>
      <c r="V183" s="73">
        <v>726233115</v>
      </c>
      <c r="W183" s="73">
        <v>831875689</v>
      </c>
      <c r="X183" s="73">
        <v>845065271</v>
      </c>
      <c r="Y183" s="73">
        <v>809410062</v>
      </c>
      <c r="Z183" s="73">
        <v>887448695</v>
      </c>
      <c r="AA183" s="73">
        <v>967938730</v>
      </c>
      <c r="AB183" s="73">
        <v>1022768377</v>
      </c>
      <c r="AC183" s="73">
        <v>375880875</v>
      </c>
      <c r="AD183" s="73">
        <v>865788232</v>
      </c>
      <c r="AE183" s="73">
        <v>744233461</v>
      </c>
      <c r="AF183" s="73">
        <v>395536839</v>
      </c>
      <c r="AG183" s="73">
        <v>1407623529</v>
      </c>
      <c r="AH183" s="73">
        <v>1597342828</v>
      </c>
      <c r="AI183" s="73">
        <v>1487535472</v>
      </c>
      <c r="AJ183" s="73">
        <v>2438427951</v>
      </c>
      <c r="AK183" s="99">
        <v>1807018491</v>
      </c>
    </row>
    <row r="184" spans="2:37" x14ac:dyDescent="0.3">
      <c r="B184" s="90" t="s">
        <v>279</v>
      </c>
      <c r="C184" s="71">
        <v>14.5</v>
      </c>
      <c r="D184" s="71">
        <v>14</v>
      </c>
      <c r="E184" s="71">
        <v>15</v>
      </c>
      <c r="F184" s="72">
        <v>613.15923999999995</v>
      </c>
      <c r="G184" s="91" t="s">
        <v>309</v>
      </c>
      <c r="H184" s="98">
        <v>0</v>
      </c>
      <c r="I184" s="99">
        <v>0</v>
      </c>
      <c r="J184" s="98">
        <v>159341484</v>
      </c>
      <c r="K184" s="73">
        <v>161365761</v>
      </c>
      <c r="L184" s="73">
        <v>196161431</v>
      </c>
      <c r="M184" s="73">
        <v>203076148</v>
      </c>
      <c r="N184" s="73">
        <v>195351652</v>
      </c>
      <c r="O184" s="73">
        <v>140085737</v>
      </c>
      <c r="P184" s="73">
        <v>153310587</v>
      </c>
      <c r="Q184" s="73">
        <v>140355878</v>
      </c>
      <c r="R184" s="73">
        <v>113075489</v>
      </c>
      <c r="S184" s="73">
        <v>200934845</v>
      </c>
      <c r="T184" s="73">
        <v>219341612</v>
      </c>
      <c r="U184" s="73">
        <v>240075908</v>
      </c>
      <c r="V184" s="73">
        <v>203487078</v>
      </c>
      <c r="W184" s="73">
        <v>212259759</v>
      </c>
      <c r="X184" s="73">
        <v>211322472</v>
      </c>
      <c r="Y184" s="73">
        <v>212430597</v>
      </c>
      <c r="Z184" s="73">
        <v>256378209</v>
      </c>
      <c r="AA184" s="73">
        <v>206875797</v>
      </c>
      <c r="AB184" s="73">
        <v>282422181</v>
      </c>
      <c r="AC184" s="73">
        <v>297623884</v>
      </c>
      <c r="AD184" s="73">
        <v>228229278</v>
      </c>
      <c r="AE184" s="73">
        <v>287130390</v>
      </c>
      <c r="AF184" s="73">
        <v>347785852</v>
      </c>
      <c r="AG184" s="73">
        <v>311766755</v>
      </c>
      <c r="AH184" s="73">
        <v>270169530</v>
      </c>
      <c r="AI184" s="73">
        <v>284199195</v>
      </c>
      <c r="AJ184" s="73">
        <v>372155258</v>
      </c>
      <c r="AK184" s="99">
        <v>297764852</v>
      </c>
    </row>
    <row r="185" spans="2:37" x14ac:dyDescent="0.3">
      <c r="B185" s="90" t="s">
        <v>279</v>
      </c>
      <c r="C185" s="71">
        <v>14.6</v>
      </c>
      <c r="D185" s="71">
        <v>14.1</v>
      </c>
      <c r="E185" s="71">
        <v>15.1</v>
      </c>
      <c r="F185" s="72">
        <v>611.14467999999999</v>
      </c>
      <c r="G185" s="91" t="s">
        <v>331</v>
      </c>
      <c r="H185" s="98">
        <v>0</v>
      </c>
      <c r="I185" s="99">
        <v>0</v>
      </c>
      <c r="J185" s="98">
        <v>44344942</v>
      </c>
      <c r="K185" s="73">
        <v>51782531</v>
      </c>
      <c r="L185" s="73">
        <v>62211692</v>
      </c>
      <c r="M185" s="73">
        <v>67458149</v>
      </c>
      <c r="N185" s="73">
        <v>61741105</v>
      </c>
      <c r="O185" s="73">
        <v>44630378</v>
      </c>
      <c r="P185" s="73">
        <v>52434947</v>
      </c>
      <c r="Q185" s="73">
        <v>47024850</v>
      </c>
      <c r="R185" s="73">
        <v>36161309</v>
      </c>
      <c r="S185" s="73">
        <v>72757597</v>
      </c>
      <c r="T185" s="73">
        <v>72871304</v>
      </c>
      <c r="U185" s="73">
        <v>88092736</v>
      </c>
      <c r="V185" s="73">
        <v>75984447</v>
      </c>
      <c r="W185" s="73">
        <v>79950709</v>
      </c>
      <c r="X185" s="73">
        <v>89530223</v>
      </c>
      <c r="Y185" s="73">
        <v>90505298</v>
      </c>
      <c r="Z185" s="73">
        <v>118620912</v>
      </c>
      <c r="AA185" s="73">
        <v>96117104</v>
      </c>
      <c r="AB185" s="73">
        <v>133037620</v>
      </c>
      <c r="AC185" s="73">
        <v>118902307</v>
      </c>
      <c r="AD185" s="73">
        <v>99740716</v>
      </c>
      <c r="AE185" s="73">
        <v>116161783</v>
      </c>
      <c r="AF185" s="73">
        <v>142045161</v>
      </c>
      <c r="AG185" s="73">
        <v>204327202</v>
      </c>
      <c r="AH185" s="73">
        <v>169034746</v>
      </c>
      <c r="AI185" s="73">
        <v>181546769</v>
      </c>
      <c r="AJ185" s="73">
        <v>250976413</v>
      </c>
      <c r="AK185" s="99">
        <v>181566211</v>
      </c>
    </row>
    <row r="186" spans="2:37" x14ac:dyDescent="0.3">
      <c r="B186" s="90" t="s">
        <v>302</v>
      </c>
      <c r="C186" s="71">
        <v>17.45</v>
      </c>
      <c r="D186" s="71">
        <v>15</v>
      </c>
      <c r="E186" s="71">
        <v>19.899999999999999</v>
      </c>
      <c r="F186" s="72">
        <v>523.99793999999997</v>
      </c>
      <c r="G186" s="91" t="s">
        <v>309</v>
      </c>
      <c r="H186" s="98">
        <v>0</v>
      </c>
      <c r="I186" s="99">
        <v>0</v>
      </c>
      <c r="J186" s="98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73">
        <v>0</v>
      </c>
      <c r="Q186" s="73">
        <v>3730</v>
      </c>
      <c r="R186" s="73">
        <v>0</v>
      </c>
      <c r="S186" s="73">
        <v>4166</v>
      </c>
      <c r="T186" s="73">
        <v>0</v>
      </c>
      <c r="U186" s="73">
        <v>0</v>
      </c>
      <c r="V186" s="73">
        <v>0</v>
      </c>
      <c r="W186" s="73">
        <v>0</v>
      </c>
      <c r="X186" s="73">
        <v>0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73">
        <v>0</v>
      </c>
      <c r="AF186" s="73">
        <v>0</v>
      </c>
      <c r="AG186" s="73">
        <v>0</v>
      </c>
      <c r="AH186" s="73">
        <v>0</v>
      </c>
      <c r="AI186" s="73">
        <v>0</v>
      </c>
      <c r="AJ186" s="73">
        <v>0</v>
      </c>
      <c r="AK186" s="99">
        <v>0</v>
      </c>
    </row>
    <row r="187" spans="2:37" x14ac:dyDescent="0.3">
      <c r="B187" s="90" t="s">
        <v>302</v>
      </c>
      <c r="C187" s="71">
        <v>17.45</v>
      </c>
      <c r="D187" s="71">
        <v>15</v>
      </c>
      <c r="E187" s="71">
        <v>19.899999999999999</v>
      </c>
      <c r="F187" s="72">
        <v>521.98338000000001</v>
      </c>
      <c r="G187" s="91" t="s">
        <v>331</v>
      </c>
      <c r="H187" s="98">
        <v>0</v>
      </c>
      <c r="I187" s="99">
        <v>0</v>
      </c>
      <c r="J187" s="98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73">
        <v>0</v>
      </c>
      <c r="Q187" s="73">
        <v>0</v>
      </c>
      <c r="R187" s="73">
        <v>0</v>
      </c>
      <c r="S187" s="73">
        <v>0</v>
      </c>
      <c r="T187" s="73">
        <v>0</v>
      </c>
      <c r="U187" s="73">
        <v>0</v>
      </c>
      <c r="V187" s="73">
        <v>0</v>
      </c>
      <c r="W187" s="73">
        <v>0</v>
      </c>
      <c r="X187" s="73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73">
        <v>0</v>
      </c>
      <c r="AF187" s="73">
        <v>0</v>
      </c>
      <c r="AG187" s="73">
        <v>0</v>
      </c>
      <c r="AH187" s="73">
        <v>0</v>
      </c>
      <c r="AI187" s="73">
        <v>0</v>
      </c>
      <c r="AJ187" s="73">
        <v>0</v>
      </c>
      <c r="AK187" s="99">
        <v>0</v>
      </c>
    </row>
    <row r="188" spans="2:37" x14ac:dyDescent="0.3">
      <c r="B188" s="90" t="s">
        <v>174</v>
      </c>
      <c r="C188" s="71">
        <v>10</v>
      </c>
      <c r="D188" s="71">
        <v>9.5</v>
      </c>
      <c r="E188" s="71">
        <v>10.5</v>
      </c>
      <c r="F188" s="72">
        <v>152.05669</v>
      </c>
      <c r="G188" s="91" t="s">
        <v>309</v>
      </c>
      <c r="H188" s="98">
        <v>2197480</v>
      </c>
      <c r="I188" s="99">
        <v>1477820</v>
      </c>
      <c r="J188" s="98">
        <v>63135748</v>
      </c>
      <c r="K188" s="73">
        <v>65294333</v>
      </c>
      <c r="L188" s="73">
        <v>34364607</v>
      </c>
      <c r="M188" s="73">
        <v>39763184</v>
      </c>
      <c r="N188" s="73">
        <v>31046656</v>
      </c>
      <c r="O188" s="73">
        <v>23536811</v>
      </c>
      <c r="P188" s="73">
        <v>28006737</v>
      </c>
      <c r="Q188" s="73">
        <v>27491606</v>
      </c>
      <c r="R188" s="73">
        <v>22646570</v>
      </c>
      <c r="S188" s="73">
        <v>27330811</v>
      </c>
      <c r="T188" s="73">
        <v>24909835</v>
      </c>
      <c r="U188" s="73">
        <v>22041721</v>
      </c>
      <c r="V188" s="73">
        <v>22565596</v>
      </c>
      <c r="W188" s="73">
        <v>22816237</v>
      </c>
      <c r="X188" s="73">
        <v>21969381</v>
      </c>
      <c r="Y188" s="73">
        <v>19046944</v>
      </c>
      <c r="Z188" s="73">
        <v>19953625</v>
      </c>
      <c r="AA188" s="73">
        <v>21224974</v>
      </c>
      <c r="AB188" s="73">
        <v>20230864</v>
      </c>
      <c r="AC188" s="73">
        <v>16175558</v>
      </c>
      <c r="AD188" s="73">
        <v>12919482</v>
      </c>
      <c r="AE188" s="73">
        <v>17213250</v>
      </c>
      <c r="AF188" s="73">
        <v>16190379</v>
      </c>
      <c r="AG188" s="73">
        <v>19024194</v>
      </c>
      <c r="AH188" s="73">
        <v>25624103</v>
      </c>
      <c r="AI188" s="73">
        <v>20262189</v>
      </c>
      <c r="AJ188" s="73">
        <v>26056282</v>
      </c>
      <c r="AK188" s="99">
        <v>24173095</v>
      </c>
    </row>
    <row r="189" spans="2:37" x14ac:dyDescent="0.3">
      <c r="B189" s="90" t="s">
        <v>174</v>
      </c>
      <c r="C189" s="71">
        <v>10.25</v>
      </c>
      <c r="D189" s="71">
        <v>9.5</v>
      </c>
      <c r="E189" s="71">
        <v>11</v>
      </c>
      <c r="F189" s="72">
        <v>150.04212999999999</v>
      </c>
      <c r="G189" s="91" t="s">
        <v>331</v>
      </c>
      <c r="H189" s="98">
        <v>16966</v>
      </c>
      <c r="I189" s="99">
        <v>6056</v>
      </c>
      <c r="J189" s="98">
        <v>4954566</v>
      </c>
      <c r="K189" s="73">
        <v>4642984</v>
      </c>
      <c r="L189" s="73">
        <v>2815720</v>
      </c>
      <c r="M189" s="73">
        <v>2976075</v>
      </c>
      <c r="N189" s="73">
        <v>2249579</v>
      </c>
      <c r="O189" s="73">
        <v>1737804</v>
      </c>
      <c r="P189" s="73">
        <v>1999172</v>
      </c>
      <c r="Q189" s="73">
        <v>2004209</v>
      </c>
      <c r="R189" s="73">
        <v>1663581</v>
      </c>
      <c r="S189" s="73">
        <v>2127931</v>
      </c>
      <c r="T189" s="73">
        <v>1911297</v>
      </c>
      <c r="U189" s="73">
        <v>1560534</v>
      </c>
      <c r="V189" s="73">
        <v>1726380</v>
      </c>
      <c r="W189" s="73">
        <v>1705593</v>
      </c>
      <c r="X189" s="73">
        <v>1564477</v>
      </c>
      <c r="Y189" s="73">
        <v>1470240</v>
      </c>
      <c r="Z189" s="73">
        <v>1489712</v>
      </c>
      <c r="AA189" s="73">
        <v>1589595</v>
      </c>
      <c r="AB189" s="73">
        <v>1520484</v>
      </c>
      <c r="AC189" s="73">
        <v>1264587</v>
      </c>
      <c r="AD189" s="73">
        <v>1065904</v>
      </c>
      <c r="AE189" s="73">
        <v>1259989</v>
      </c>
      <c r="AF189" s="73">
        <v>1297486</v>
      </c>
      <c r="AG189" s="73">
        <v>1670909</v>
      </c>
      <c r="AH189" s="73">
        <v>2363428</v>
      </c>
      <c r="AI189" s="73">
        <v>1934365</v>
      </c>
      <c r="AJ189" s="73">
        <v>2311933</v>
      </c>
      <c r="AK189" s="99">
        <v>2151570</v>
      </c>
    </row>
    <row r="190" spans="2:37" x14ac:dyDescent="0.3">
      <c r="B190" s="90" t="s">
        <v>183</v>
      </c>
      <c r="C190" s="71">
        <v>11</v>
      </c>
      <c r="D190" s="71">
        <v>10.7</v>
      </c>
      <c r="E190" s="71">
        <v>11.3</v>
      </c>
      <c r="F190" s="72">
        <v>284.09895</v>
      </c>
      <c r="G190" s="91" t="s">
        <v>309</v>
      </c>
      <c r="H190" s="98">
        <v>51420</v>
      </c>
      <c r="I190" s="99">
        <v>14646</v>
      </c>
      <c r="J190" s="98">
        <v>58798621</v>
      </c>
      <c r="K190" s="73">
        <v>62925295</v>
      </c>
      <c r="L190" s="73">
        <v>69960687</v>
      </c>
      <c r="M190" s="73">
        <v>69349285</v>
      </c>
      <c r="N190" s="73">
        <v>58973033</v>
      </c>
      <c r="O190" s="73">
        <v>60849729</v>
      </c>
      <c r="P190" s="73">
        <v>83082288</v>
      </c>
      <c r="Q190" s="73">
        <v>70968205</v>
      </c>
      <c r="R190" s="73">
        <v>53321895</v>
      </c>
      <c r="S190" s="73">
        <v>70956329</v>
      </c>
      <c r="T190" s="73">
        <v>57634993</v>
      </c>
      <c r="U190" s="73">
        <v>66823238</v>
      </c>
      <c r="V190" s="73">
        <v>84468940</v>
      </c>
      <c r="W190" s="73">
        <v>78713981</v>
      </c>
      <c r="X190" s="73">
        <v>76337429</v>
      </c>
      <c r="Y190" s="73">
        <v>70930788</v>
      </c>
      <c r="Z190" s="73">
        <v>60261378</v>
      </c>
      <c r="AA190" s="73">
        <v>80339402</v>
      </c>
      <c r="AB190" s="73">
        <v>80733173</v>
      </c>
      <c r="AC190" s="73">
        <v>46684169</v>
      </c>
      <c r="AD190" s="73">
        <v>32817794</v>
      </c>
      <c r="AE190" s="73">
        <v>39546788</v>
      </c>
      <c r="AF190" s="73">
        <v>45258068</v>
      </c>
      <c r="AG190" s="73">
        <v>62568231</v>
      </c>
      <c r="AH190" s="73">
        <v>86853008</v>
      </c>
      <c r="AI190" s="73">
        <v>83972640</v>
      </c>
      <c r="AJ190" s="73">
        <v>111408719</v>
      </c>
      <c r="AK190" s="99">
        <v>83266627</v>
      </c>
    </row>
    <row r="191" spans="2:37" x14ac:dyDescent="0.3">
      <c r="B191" s="90" t="s">
        <v>183</v>
      </c>
      <c r="C191" s="71">
        <v>11</v>
      </c>
      <c r="D191" s="71">
        <v>10.5</v>
      </c>
      <c r="E191" s="71">
        <v>11.5</v>
      </c>
      <c r="F191" s="72">
        <v>282.08438999999998</v>
      </c>
      <c r="G191" s="91" t="s">
        <v>331</v>
      </c>
      <c r="H191" s="98">
        <v>0</v>
      </c>
      <c r="I191" s="99">
        <v>0</v>
      </c>
      <c r="J191" s="98">
        <v>13933997</v>
      </c>
      <c r="K191" s="73">
        <v>14744782</v>
      </c>
      <c r="L191" s="73">
        <v>15797593</v>
      </c>
      <c r="M191" s="73">
        <v>16283992</v>
      </c>
      <c r="N191" s="73">
        <v>12704108</v>
      </c>
      <c r="O191" s="73">
        <v>13523592</v>
      </c>
      <c r="P191" s="73">
        <v>19200251</v>
      </c>
      <c r="Q191" s="73">
        <v>15870617</v>
      </c>
      <c r="R191" s="73">
        <v>11670485</v>
      </c>
      <c r="S191" s="73">
        <v>16129395</v>
      </c>
      <c r="T191" s="73">
        <v>14247241</v>
      </c>
      <c r="U191" s="73">
        <v>15890400</v>
      </c>
      <c r="V191" s="73">
        <v>19465305</v>
      </c>
      <c r="W191" s="73">
        <v>17180806</v>
      </c>
      <c r="X191" s="73">
        <v>18054941</v>
      </c>
      <c r="Y191" s="73">
        <v>14290464</v>
      </c>
      <c r="Z191" s="73">
        <v>15580378</v>
      </c>
      <c r="AA191" s="73">
        <v>18978554</v>
      </c>
      <c r="AB191" s="73">
        <v>19595790</v>
      </c>
      <c r="AC191" s="73">
        <v>11146567</v>
      </c>
      <c r="AD191" s="73">
        <v>9926075</v>
      </c>
      <c r="AE191" s="73">
        <v>11256622</v>
      </c>
      <c r="AF191" s="73">
        <v>11972355</v>
      </c>
      <c r="AG191" s="73">
        <v>18876702</v>
      </c>
      <c r="AH191" s="73">
        <v>25677357</v>
      </c>
      <c r="AI191" s="73">
        <v>24281917</v>
      </c>
      <c r="AJ191" s="73">
        <v>30833455</v>
      </c>
      <c r="AK191" s="99">
        <v>24979907</v>
      </c>
    </row>
    <row r="192" spans="2:37" x14ac:dyDescent="0.3">
      <c r="B192" s="90" t="s">
        <v>158</v>
      </c>
      <c r="C192" s="71">
        <v>8.5</v>
      </c>
      <c r="D192" s="71">
        <v>8</v>
      </c>
      <c r="E192" s="71">
        <v>9</v>
      </c>
      <c r="F192" s="72">
        <v>169.03561999999999</v>
      </c>
      <c r="G192" s="91" t="s">
        <v>309</v>
      </c>
      <c r="H192" s="98">
        <v>4565711</v>
      </c>
      <c r="I192" s="99">
        <v>1046407</v>
      </c>
      <c r="J192" s="98">
        <v>70469</v>
      </c>
      <c r="K192" s="73">
        <v>656259</v>
      </c>
      <c r="L192" s="73">
        <v>12404500</v>
      </c>
      <c r="M192" s="73">
        <v>8656308</v>
      </c>
      <c r="N192" s="73">
        <v>10899014</v>
      </c>
      <c r="O192" s="73">
        <v>3295509</v>
      </c>
      <c r="P192" s="73">
        <v>3026777</v>
      </c>
      <c r="Q192" s="73">
        <v>3905223</v>
      </c>
      <c r="R192" s="73">
        <v>2932217</v>
      </c>
      <c r="S192" s="73">
        <v>422567</v>
      </c>
      <c r="T192" s="73">
        <v>863470</v>
      </c>
      <c r="U192" s="73">
        <v>833271</v>
      </c>
      <c r="V192" s="73">
        <v>1690635</v>
      </c>
      <c r="W192" s="73">
        <v>761398</v>
      </c>
      <c r="X192" s="73">
        <v>775573</v>
      </c>
      <c r="Y192" s="73">
        <v>505978</v>
      </c>
      <c r="Z192" s="73">
        <v>508372</v>
      </c>
      <c r="AA192" s="73">
        <v>533745</v>
      </c>
      <c r="AB192" s="73">
        <v>509836</v>
      </c>
      <c r="AC192" s="73">
        <v>626060</v>
      </c>
      <c r="AD192" s="73">
        <v>774170</v>
      </c>
      <c r="AE192" s="73">
        <v>317826</v>
      </c>
      <c r="AF192" s="73">
        <v>728358</v>
      </c>
      <c r="AG192" s="73">
        <v>506728</v>
      </c>
      <c r="AH192" s="73">
        <v>555768</v>
      </c>
      <c r="AI192" s="73">
        <v>533655</v>
      </c>
      <c r="AJ192" s="73">
        <v>266822</v>
      </c>
      <c r="AK192" s="99">
        <v>1303434</v>
      </c>
    </row>
    <row r="193" spans="2:37" x14ac:dyDescent="0.3">
      <c r="B193" s="90" t="s">
        <v>158</v>
      </c>
      <c r="C193" s="71">
        <v>12.05</v>
      </c>
      <c r="D193" s="71">
        <v>11.7</v>
      </c>
      <c r="E193" s="71">
        <v>12.4</v>
      </c>
      <c r="F193" s="72">
        <v>167.02106000000001</v>
      </c>
      <c r="G193" s="91" t="s">
        <v>331</v>
      </c>
      <c r="H193" s="98">
        <v>0</v>
      </c>
      <c r="I193" s="99">
        <v>2323</v>
      </c>
      <c r="J193" s="98">
        <v>27407855</v>
      </c>
      <c r="K193" s="73">
        <v>31017185</v>
      </c>
      <c r="L193" s="73">
        <v>23242044</v>
      </c>
      <c r="M193" s="73">
        <v>19156284</v>
      </c>
      <c r="N193" s="73">
        <v>18548133</v>
      </c>
      <c r="O193" s="73">
        <v>17092198</v>
      </c>
      <c r="P193" s="73">
        <v>22130063</v>
      </c>
      <c r="Q193" s="73">
        <v>18349207</v>
      </c>
      <c r="R193" s="73">
        <v>17327333</v>
      </c>
      <c r="S193" s="73">
        <v>19664270</v>
      </c>
      <c r="T193" s="73">
        <v>20558907</v>
      </c>
      <c r="U193" s="73">
        <v>18818620</v>
      </c>
      <c r="V193" s="73">
        <v>20980286</v>
      </c>
      <c r="W193" s="73">
        <v>23848388</v>
      </c>
      <c r="X193" s="73">
        <v>26399930</v>
      </c>
      <c r="Y193" s="73">
        <v>20661109</v>
      </c>
      <c r="Z193" s="73">
        <v>32066384</v>
      </c>
      <c r="AA193" s="73">
        <v>17826224</v>
      </c>
      <c r="AB193" s="73">
        <v>26914639</v>
      </c>
      <c r="AC193" s="73">
        <v>31984958</v>
      </c>
      <c r="AD193" s="73">
        <v>33790299</v>
      </c>
      <c r="AE193" s="73">
        <v>33026823</v>
      </c>
      <c r="AF193" s="73">
        <v>34691999</v>
      </c>
      <c r="AG193" s="73">
        <v>37483837</v>
      </c>
      <c r="AH193" s="73">
        <v>37824379</v>
      </c>
      <c r="AI193" s="73">
        <v>50238983</v>
      </c>
      <c r="AJ193" s="73">
        <v>55473036</v>
      </c>
      <c r="AK193" s="99">
        <v>31138973</v>
      </c>
    </row>
    <row r="194" spans="2:37" x14ac:dyDescent="0.3">
      <c r="B194" s="90" t="s">
        <v>270</v>
      </c>
      <c r="C194" s="71">
        <v>14.05</v>
      </c>
      <c r="D194" s="71">
        <v>13.5</v>
      </c>
      <c r="E194" s="71">
        <v>14.6</v>
      </c>
      <c r="F194" s="72">
        <v>261.03699</v>
      </c>
      <c r="G194" s="91" t="s">
        <v>309</v>
      </c>
      <c r="H194" s="98">
        <v>2316</v>
      </c>
      <c r="I194" s="99">
        <v>2572</v>
      </c>
      <c r="J194" s="98">
        <v>18435758</v>
      </c>
      <c r="K194" s="73">
        <v>32518287</v>
      </c>
      <c r="L194" s="73">
        <v>22219267</v>
      </c>
      <c r="M194" s="73">
        <v>27438238</v>
      </c>
      <c r="N194" s="73">
        <v>23137165</v>
      </c>
      <c r="O194" s="73">
        <v>21390858</v>
      </c>
      <c r="P194" s="73">
        <v>31193653</v>
      </c>
      <c r="Q194" s="73">
        <v>23977766</v>
      </c>
      <c r="R194" s="73">
        <v>12667409</v>
      </c>
      <c r="S194" s="73">
        <v>22208093</v>
      </c>
      <c r="T194" s="73">
        <v>16470487</v>
      </c>
      <c r="U194" s="73">
        <v>21555930</v>
      </c>
      <c r="V194" s="73">
        <v>32322552</v>
      </c>
      <c r="W194" s="73">
        <v>40152067</v>
      </c>
      <c r="X194" s="73">
        <v>27183093</v>
      </c>
      <c r="Y194" s="73">
        <v>33169481</v>
      </c>
      <c r="Z194" s="73">
        <v>22540268</v>
      </c>
      <c r="AA194" s="73">
        <v>41330260</v>
      </c>
      <c r="AB194" s="73">
        <v>34669160</v>
      </c>
      <c r="AC194" s="73">
        <v>11976747</v>
      </c>
      <c r="AD194" s="73">
        <v>24382203</v>
      </c>
      <c r="AE194" s="73">
        <v>13802475</v>
      </c>
      <c r="AF194" s="73">
        <v>11456342</v>
      </c>
      <c r="AG194" s="73">
        <v>34983963</v>
      </c>
      <c r="AH194" s="73">
        <v>39750973</v>
      </c>
      <c r="AI194" s="73">
        <v>39070926</v>
      </c>
      <c r="AJ194" s="73">
        <v>42817321</v>
      </c>
      <c r="AK194" s="99">
        <v>34592979</v>
      </c>
    </row>
    <row r="195" spans="2:37" x14ac:dyDescent="0.3">
      <c r="B195" s="90" t="s">
        <v>270</v>
      </c>
      <c r="C195" s="71">
        <v>14.1</v>
      </c>
      <c r="D195" s="71">
        <v>13.5</v>
      </c>
      <c r="E195" s="71">
        <v>14.7</v>
      </c>
      <c r="F195" s="72">
        <v>259.02244000000002</v>
      </c>
      <c r="G195" s="91" t="s">
        <v>331</v>
      </c>
      <c r="H195" s="98">
        <v>0</v>
      </c>
      <c r="I195" s="99">
        <v>0</v>
      </c>
      <c r="J195" s="98">
        <v>105233104</v>
      </c>
      <c r="K195" s="73">
        <v>168941193</v>
      </c>
      <c r="L195" s="73">
        <v>128196597</v>
      </c>
      <c r="M195" s="73">
        <v>161413349</v>
      </c>
      <c r="N195" s="73">
        <v>117636518</v>
      </c>
      <c r="O195" s="73">
        <v>123911143</v>
      </c>
      <c r="P195" s="73">
        <v>189443404</v>
      </c>
      <c r="Q195" s="73">
        <v>126250031</v>
      </c>
      <c r="R195" s="73">
        <v>70369799</v>
      </c>
      <c r="S195" s="73">
        <v>120575755</v>
      </c>
      <c r="T195" s="73">
        <v>79777279</v>
      </c>
      <c r="U195" s="73">
        <v>123967792</v>
      </c>
      <c r="V195" s="73">
        <v>207745850</v>
      </c>
      <c r="W195" s="73">
        <v>240163096</v>
      </c>
      <c r="X195" s="73">
        <v>194406163</v>
      </c>
      <c r="Y195" s="73">
        <v>206219737</v>
      </c>
      <c r="Z195" s="73">
        <v>161677381</v>
      </c>
      <c r="AA195" s="73">
        <v>296360067</v>
      </c>
      <c r="AB195" s="73">
        <v>236362794</v>
      </c>
      <c r="AC195" s="73">
        <v>80854389</v>
      </c>
      <c r="AD195" s="73">
        <v>146653864</v>
      </c>
      <c r="AE195" s="73">
        <v>86878960</v>
      </c>
      <c r="AF195" s="73">
        <v>65713129</v>
      </c>
      <c r="AG195" s="73">
        <v>275907532</v>
      </c>
      <c r="AH195" s="73">
        <v>282802686</v>
      </c>
      <c r="AI195" s="73">
        <v>295829623</v>
      </c>
      <c r="AJ195" s="73">
        <v>381295410</v>
      </c>
      <c r="AK195" s="99">
        <v>303605947</v>
      </c>
    </row>
    <row r="196" spans="2:37" x14ac:dyDescent="0.3">
      <c r="B196" s="90" t="s">
        <v>292</v>
      </c>
      <c r="C196" s="71">
        <v>16.850000000000001</v>
      </c>
      <c r="D196" s="71">
        <v>16</v>
      </c>
      <c r="E196" s="71">
        <v>17.7</v>
      </c>
      <c r="F196" s="72">
        <v>112.08692000000001</v>
      </c>
      <c r="G196" s="91" t="s">
        <v>309</v>
      </c>
      <c r="H196" s="98">
        <v>675211</v>
      </c>
      <c r="I196" s="99">
        <v>1285447</v>
      </c>
      <c r="J196" s="98">
        <v>2463994</v>
      </c>
      <c r="K196" s="73">
        <v>2826935</v>
      </c>
      <c r="L196" s="73">
        <v>2493770</v>
      </c>
      <c r="M196" s="73">
        <v>2935976</v>
      </c>
      <c r="N196" s="73">
        <v>3028423</v>
      </c>
      <c r="O196" s="73">
        <v>2596808</v>
      </c>
      <c r="P196" s="73">
        <v>2771613</v>
      </c>
      <c r="Q196" s="73">
        <v>2804999</v>
      </c>
      <c r="R196" s="73">
        <v>2640061</v>
      </c>
      <c r="S196" s="73">
        <v>3315698</v>
      </c>
      <c r="T196" s="73">
        <v>2854175</v>
      </c>
      <c r="U196" s="73">
        <v>3356165</v>
      </c>
      <c r="V196" s="73">
        <v>2850439</v>
      </c>
      <c r="W196" s="73">
        <v>2383811</v>
      </c>
      <c r="X196" s="73">
        <v>2072129</v>
      </c>
      <c r="Y196" s="73">
        <v>2235111</v>
      </c>
      <c r="Z196" s="73">
        <v>2390439</v>
      </c>
      <c r="AA196" s="73">
        <v>2113113</v>
      </c>
      <c r="AB196" s="73">
        <v>2496735</v>
      </c>
      <c r="AC196" s="73">
        <v>2367161</v>
      </c>
      <c r="AD196" s="73">
        <v>2353123</v>
      </c>
      <c r="AE196" s="73">
        <v>2611889</v>
      </c>
      <c r="AF196" s="73">
        <v>2464990</v>
      </c>
      <c r="AG196" s="73">
        <v>4308054</v>
      </c>
      <c r="AH196" s="73">
        <v>4618150</v>
      </c>
      <c r="AI196" s="73">
        <v>4438309</v>
      </c>
      <c r="AJ196" s="73">
        <v>3912888</v>
      </c>
      <c r="AK196" s="99">
        <v>4186251</v>
      </c>
    </row>
    <row r="197" spans="2:37" x14ac:dyDescent="0.3">
      <c r="B197" s="90" t="s">
        <v>294</v>
      </c>
      <c r="C197" s="71">
        <v>17.350000000000001</v>
      </c>
      <c r="D197" s="71">
        <v>15.9</v>
      </c>
      <c r="E197" s="71">
        <v>18.8</v>
      </c>
      <c r="F197" s="72">
        <v>156.07675</v>
      </c>
      <c r="G197" s="91" t="s">
        <v>309</v>
      </c>
      <c r="H197" s="98">
        <v>24264533</v>
      </c>
      <c r="I197" s="99">
        <v>9013296</v>
      </c>
      <c r="J197" s="98">
        <v>3745254115</v>
      </c>
      <c r="K197" s="73">
        <v>4602523523</v>
      </c>
      <c r="L197" s="73">
        <v>4289523069</v>
      </c>
      <c r="M197" s="73">
        <v>4986389344</v>
      </c>
      <c r="N197" s="73">
        <v>4802678635</v>
      </c>
      <c r="O197" s="73">
        <v>4167084335</v>
      </c>
      <c r="P197" s="73">
        <v>4693679385</v>
      </c>
      <c r="Q197" s="73">
        <v>4720609761</v>
      </c>
      <c r="R197" s="73">
        <v>4573531420</v>
      </c>
      <c r="S197" s="73">
        <v>5461566953</v>
      </c>
      <c r="T197" s="73">
        <v>4806007808</v>
      </c>
      <c r="U197" s="73">
        <v>5703044235</v>
      </c>
      <c r="V197" s="73">
        <v>4879059214</v>
      </c>
      <c r="W197" s="73">
        <v>4679227137</v>
      </c>
      <c r="X197" s="73">
        <v>4534461449</v>
      </c>
      <c r="Y197" s="73">
        <v>4848724381</v>
      </c>
      <c r="Z197" s="73">
        <v>5283180889</v>
      </c>
      <c r="AA197" s="73">
        <v>4814058436</v>
      </c>
      <c r="AB197" s="73">
        <v>5512900209</v>
      </c>
      <c r="AC197" s="73">
        <v>5442395254</v>
      </c>
      <c r="AD197" s="73">
        <v>5108775856</v>
      </c>
      <c r="AE197" s="73">
        <v>5861315243</v>
      </c>
      <c r="AF197" s="73">
        <v>5626866091</v>
      </c>
      <c r="AG197" s="73">
        <v>9528108825</v>
      </c>
      <c r="AH197" s="73">
        <v>8980317806</v>
      </c>
      <c r="AI197" s="73">
        <v>8894996044</v>
      </c>
      <c r="AJ197" s="73">
        <v>8762985183</v>
      </c>
      <c r="AK197" s="99">
        <v>8286143946</v>
      </c>
    </row>
    <row r="198" spans="2:37" x14ac:dyDescent="0.3">
      <c r="B198" s="90" t="s">
        <v>294</v>
      </c>
      <c r="C198" s="71">
        <v>17.899999999999999</v>
      </c>
      <c r="D198" s="71">
        <v>15.9</v>
      </c>
      <c r="E198" s="71">
        <v>19.899999999999999</v>
      </c>
      <c r="F198" s="72">
        <v>154.06219999999999</v>
      </c>
      <c r="G198" s="91" t="s">
        <v>331</v>
      </c>
      <c r="H198" s="98">
        <v>233553</v>
      </c>
      <c r="I198" s="99">
        <v>89373</v>
      </c>
      <c r="J198" s="98">
        <v>144656135</v>
      </c>
      <c r="K198" s="73">
        <v>235090867</v>
      </c>
      <c r="L198" s="73">
        <v>204810760</v>
      </c>
      <c r="M198" s="73">
        <v>255814254</v>
      </c>
      <c r="N198" s="73">
        <v>264052664</v>
      </c>
      <c r="O198" s="73">
        <v>241944190</v>
      </c>
      <c r="P198" s="73">
        <v>272214661</v>
      </c>
      <c r="Q198" s="73">
        <v>302717024</v>
      </c>
      <c r="R198" s="73">
        <v>255322217</v>
      </c>
      <c r="S198" s="73">
        <v>365190540</v>
      </c>
      <c r="T198" s="73">
        <v>311496725</v>
      </c>
      <c r="U198" s="73">
        <v>404639875</v>
      </c>
      <c r="V198" s="73">
        <v>345038612</v>
      </c>
      <c r="W198" s="73">
        <v>265023157</v>
      </c>
      <c r="X198" s="73">
        <v>360594074</v>
      </c>
      <c r="Y198" s="73">
        <v>400607441</v>
      </c>
      <c r="Z198" s="73">
        <v>466482504</v>
      </c>
      <c r="AA198" s="73">
        <v>408678645</v>
      </c>
      <c r="AB198" s="73">
        <v>495008841</v>
      </c>
      <c r="AC198" s="73">
        <v>489804715</v>
      </c>
      <c r="AD198" s="73">
        <v>505578905</v>
      </c>
      <c r="AE198" s="73">
        <v>601225163</v>
      </c>
      <c r="AF198" s="73">
        <v>515112673</v>
      </c>
      <c r="AG198" s="73">
        <v>962155392</v>
      </c>
      <c r="AH198" s="73">
        <v>848485054</v>
      </c>
      <c r="AI198" s="73">
        <v>872493983</v>
      </c>
      <c r="AJ198" s="73">
        <v>1072431016</v>
      </c>
      <c r="AK198" s="99">
        <v>783870612</v>
      </c>
    </row>
    <row r="199" spans="2:37" x14ac:dyDescent="0.3">
      <c r="B199" s="90" t="s">
        <v>217</v>
      </c>
      <c r="C199" s="71">
        <v>12.5</v>
      </c>
      <c r="D199" s="71">
        <v>12</v>
      </c>
      <c r="E199" s="71">
        <v>13</v>
      </c>
      <c r="F199" s="72">
        <v>136.04267999999999</v>
      </c>
      <c r="G199" s="91" t="s">
        <v>309</v>
      </c>
      <c r="H199" s="98">
        <v>0</v>
      </c>
      <c r="I199" s="99">
        <v>0</v>
      </c>
      <c r="J199" s="98">
        <v>3114656</v>
      </c>
      <c r="K199" s="73">
        <v>4125497</v>
      </c>
      <c r="L199" s="73">
        <v>3844636</v>
      </c>
      <c r="M199" s="73">
        <v>3458998</v>
      </c>
      <c r="N199" s="73">
        <v>3724900</v>
      </c>
      <c r="O199" s="73">
        <v>3375174</v>
      </c>
      <c r="P199" s="73">
        <v>4030916</v>
      </c>
      <c r="Q199" s="73">
        <v>4196580</v>
      </c>
      <c r="R199" s="73">
        <v>3671556</v>
      </c>
      <c r="S199" s="73">
        <v>5141656</v>
      </c>
      <c r="T199" s="73">
        <v>3662661</v>
      </c>
      <c r="U199" s="73">
        <v>5392671</v>
      </c>
      <c r="V199" s="73">
        <v>4353452</v>
      </c>
      <c r="W199" s="73">
        <v>3975806</v>
      </c>
      <c r="X199" s="73">
        <v>5012828</v>
      </c>
      <c r="Y199" s="73">
        <v>4154158</v>
      </c>
      <c r="Z199" s="73">
        <v>4386741</v>
      </c>
      <c r="AA199" s="73">
        <v>4342843</v>
      </c>
      <c r="AB199" s="73">
        <v>5155026</v>
      </c>
      <c r="AC199" s="73">
        <v>5712670</v>
      </c>
      <c r="AD199" s="73">
        <v>5493120</v>
      </c>
      <c r="AE199" s="73">
        <v>5578867</v>
      </c>
      <c r="AF199" s="73">
        <v>6279931</v>
      </c>
      <c r="AG199" s="73">
        <v>8013865</v>
      </c>
      <c r="AH199" s="73">
        <v>5663689</v>
      </c>
      <c r="AI199" s="73">
        <v>6725753</v>
      </c>
      <c r="AJ199" s="73">
        <v>10934500</v>
      </c>
      <c r="AK199" s="99">
        <v>6735084</v>
      </c>
    </row>
    <row r="200" spans="2:37" x14ac:dyDescent="0.3">
      <c r="B200" s="90" t="s">
        <v>217</v>
      </c>
      <c r="C200" s="71">
        <v>12.7</v>
      </c>
      <c r="D200" s="71">
        <v>12.1</v>
      </c>
      <c r="E200" s="71">
        <v>13.3</v>
      </c>
      <c r="F200" s="72">
        <v>134.02812</v>
      </c>
      <c r="G200" s="91" t="s">
        <v>331</v>
      </c>
      <c r="H200" s="98">
        <v>0</v>
      </c>
      <c r="I200" s="99">
        <v>0</v>
      </c>
      <c r="J200" s="98">
        <v>110031</v>
      </c>
      <c r="K200" s="73">
        <v>223694</v>
      </c>
      <c r="L200" s="73">
        <v>77637</v>
      </c>
      <c r="M200" s="73">
        <v>144406</v>
      </c>
      <c r="N200" s="73">
        <v>357216</v>
      </c>
      <c r="O200" s="73">
        <v>180390</v>
      </c>
      <c r="P200" s="73">
        <v>87084</v>
      </c>
      <c r="Q200" s="73">
        <v>199518</v>
      </c>
      <c r="R200" s="73">
        <v>224808</v>
      </c>
      <c r="S200" s="73">
        <v>354360</v>
      </c>
      <c r="T200" s="73">
        <v>101992</v>
      </c>
      <c r="U200" s="73">
        <v>441320</v>
      </c>
      <c r="V200" s="73">
        <v>164575</v>
      </c>
      <c r="W200" s="73">
        <v>299820</v>
      </c>
      <c r="X200" s="73">
        <v>92104</v>
      </c>
      <c r="Y200" s="73">
        <v>122500</v>
      </c>
      <c r="Z200" s="73">
        <v>132017</v>
      </c>
      <c r="AA200" s="73">
        <v>17496</v>
      </c>
      <c r="AB200" s="73">
        <v>171361</v>
      </c>
      <c r="AC200" s="73">
        <v>378104</v>
      </c>
      <c r="AD200" s="73">
        <v>579471</v>
      </c>
      <c r="AE200" s="73">
        <v>376602</v>
      </c>
      <c r="AF200" s="73">
        <v>591042</v>
      </c>
      <c r="AG200" s="73">
        <v>332267</v>
      </c>
      <c r="AH200" s="73">
        <v>846180</v>
      </c>
      <c r="AI200" s="73">
        <v>285485</v>
      </c>
      <c r="AJ200" s="73">
        <v>1030767</v>
      </c>
      <c r="AK200" s="99">
        <v>199063</v>
      </c>
    </row>
    <row r="201" spans="2:37" x14ac:dyDescent="0.3">
      <c r="B201" s="90" t="s">
        <v>258</v>
      </c>
      <c r="C201" s="71">
        <v>13.9</v>
      </c>
      <c r="D201" s="71">
        <v>13.3</v>
      </c>
      <c r="E201" s="71">
        <v>14.5</v>
      </c>
      <c r="F201" s="72">
        <v>120.06552000000001</v>
      </c>
      <c r="G201" s="91" t="s">
        <v>309</v>
      </c>
      <c r="H201" s="98">
        <v>4570552</v>
      </c>
      <c r="I201" s="99">
        <v>3977110</v>
      </c>
      <c r="J201" s="98">
        <v>301722786</v>
      </c>
      <c r="K201" s="73">
        <v>351567414</v>
      </c>
      <c r="L201" s="73">
        <v>351148252</v>
      </c>
      <c r="M201" s="73">
        <v>423467913</v>
      </c>
      <c r="N201" s="73">
        <v>423622473</v>
      </c>
      <c r="O201" s="73">
        <v>408672942</v>
      </c>
      <c r="P201" s="73">
        <v>467192642</v>
      </c>
      <c r="Q201" s="73">
        <v>472754901</v>
      </c>
      <c r="R201" s="73">
        <v>440011409</v>
      </c>
      <c r="S201" s="73">
        <v>406522324</v>
      </c>
      <c r="T201" s="73">
        <v>385353335</v>
      </c>
      <c r="U201" s="73">
        <v>615192011</v>
      </c>
      <c r="V201" s="73">
        <v>485684471</v>
      </c>
      <c r="W201" s="73">
        <v>537005053</v>
      </c>
      <c r="X201" s="73">
        <v>532575661</v>
      </c>
      <c r="Y201" s="73">
        <v>563038778</v>
      </c>
      <c r="Z201" s="73">
        <v>664764330</v>
      </c>
      <c r="AA201" s="73">
        <v>578899678</v>
      </c>
      <c r="AB201" s="73">
        <v>642635417</v>
      </c>
      <c r="AC201" s="73">
        <v>755168546</v>
      </c>
      <c r="AD201" s="73">
        <v>579451886</v>
      </c>
      <c r="AE201" s="73">
        <v>884528057</v>
      </c>
      <c r="AF201" s="73">
        <v>584609918</v>
      </c>
      <c r="AG201" s="73">
        <v>905497195</v>
      </c>
      <c r="AH201" s="73">
        <v>763155682</v>
      </c>
      <c r="AI201" s="73">
        <v>874871276</v>
      </c>
      <c r="AJ201" s="73">
        <v>1343001639</v>
      </c>
      <c r="AK201" s="99">
        <v>873973962</v>
      </c>
    </row>
    <row r="202" spans="2:37" x14ac:dyDescent="0.3">
      <c r="B202" s="90" t="s">
        <v>258</v>
      </c>
      <c r="C202" s="71">
        <v>13.9</v>
      </c>
      <c r="D202" s="71">
        <v>13.3</v>
      </c>
      <c r="E202" s="71">
        <v>14.5</v>
      </c>
      <c r="F202" s="72">
        <v>118.05097000000001</v>
      </c>
      <c r="G202" s="91" t="s">
        <v>331</v>
      </c>
      <c r="H202" s="98">
        <v>47817</v>
      </c>
      <c r="I202" s="99">
        <v>17706</v>
      </c>
      <c r="J202" s="98">
        <v>82957372</v>
      </c>
      <c r="K202" s="73">
        <v>101035104</v>
      </c>
      <c r="L202" s="73">
        <v>101628440</v>
      </c>
      <c r="M202" s="73">
        <v>117014698</v>
      </c>
      <c r="N202" s="73">
        <v>107353805</v>
      </c>
      <c r="O202" s="73">
        <v>111473413</v>
      </c>
      <c r="P202" s="73">
        <v>135389014</v>
      </c>
      <c r="Q202" s="73">
        <v>126007269</v>
      </c>
      <c r="R202" s="73">
        <v>116369180</v>
      </c>
      <c r="S202" s="73">
        <v>131707624</v>
      </c>
      <c r="T202" s="73">
        <v>123744758</v>
      </c>
      <c r="U202" s="73">
        <v>195024338</v>
      </c>
      <c r="V202" s="73">
        <v>149322963</v>
      </c>
      <c r="W202" s="73">
        <v>162975404</v>
      </c>
      <c r="X202" s="73">
        <v>222822902</v>
      </c>
      <c r="Y202" s="73">
        <v>227027371</v>
      </c>
      <c r="Z202" s="73">
        <v>284997736</v>
      </c>
      <c r="AA202" s="73">
        <v>227804814</v>
      </c>
      <c r="AB202" s="73">
        <v>263302509</v>
      </c>
      <c r="AC202" s="73">
        <v>352080566</v>
      </c>
      <c r="AD202" s="73">
        <v>268486307</v>
      </c>
      <c r="AE202" s="73">
        <v>417681330</v>
      </c>
      <c r="AF202" s="73">
        <v>285913270</v>
      </c>
      <c r="AG202" s="73">
        <v>421355520</v>
      </c>
      <c r="AH202" s="73">
        <v>350416012</v>
      </c>
      <c r="AI202" s="73">
        <v>416675342</v>
      </c>
      <c r="AJ202" s="73">
        <v>647095991</v>
      </c>
      <c r="AK202" s="99">
        <v>416627938</v>
      </c>
    </row>
    <row r="203" spans="2:37" x14ac:dyDescent="0.3">
      <c r="B203" s="90" t="s">
        <v>318</v>
      </c>
      <c r="C203" s="71">
        <v>6.75</v>
      </c>
      <c r="D203" s="71">
        <v>5</v>
      </c>
      <c r="E203" s="71">
        <v>8.5</v>
      </c>
      <c r="F203" s="72">
        <v>103.04007</v>
      </c>
      <c r="G203" s="91" t="s">
        <v>331</v>
      </c>
      <c r="H203" s="98">
        <v>4481982</v>
      </c>
      <c r="I203" s="99">
        <v>3480226</v>
      </c>
      <c r="J203" s="98">
        <v>1169201112</v>
      </c>
      <c r="K203" s="73">
        <v>1367447955</v>
      </c>
      <c r="L203" s="73">
        <v>1401489844</v>
      </c>
      <c r="M203" s="73">
        <v>1276848503</v>
      </c>
      <c r="N203" s="73">
        <v>1248485539</v>
      </c>
      <c r="O203" s="73">
        <v>1677509225</v>
      </c>
      <c r="P203" s="73">
        <v>1373052839</v>
      </c>
      <c r="Q203" s="73">
        <v>2805092645</v>
      </c>
      <c r="R203" s="73">
        <v>1792497253</v>
      </c>
      <c r="S203" s="73">
        <v>1206699460</v>
      </c>
      <c r="T203" s="73">
        <v>1576706010</v>
      </c>
      <c r="U203" s="73">
        <v>1738543109</v>
      </c>
      <c r="V203" s="73">
        <v>1736006978</v>
      </c>
      <c r="W203" s="73">
        <v>2081479748</v>
      </c>
      <c r="X203" s="73">
        <v>1889253185</v>
      </c>
      <c r="Y203" s="73">
        <v>1684053545</v>
      </c>
      <c r="Z203" s="73">
        <v>2450957496</v>
      </c>
      <c r="AA203" s="73">
        <v>1588624060</v>
      </c>
      <c r="AB203" s="73">
        <v>1972490814</v>
      </c>
      <c r="AC203" s="73">
        <v>5003698788</v>
      </c>
      <c r="AD203" s="73">
        <v>2741998913</v>
      </c>
      <c r="AE203" s="73">
        <v>4522260395</v>
      </c>
      <c r="AF203" s="73">
        <v>3771736273</v>
      </c>
      <c r="AG203" s="73">
        <v>3259221931</v>
      </c>
      <c r="AH203" s="73">
        <v>2683073410</v>
      </c>
      <c r="AI203" s="73">
        <v>2700988310</v>
      </c>
      <c r="AJ203" s="73">
        <v>4328669507</v>
      </c>
      <c r="AK203" s="99">
        <v>2917641129</v>
      </c>
    </row>
    <row r="204" spans="2:37" x14ac:dyDescent="0.3">
      <c r="B204" s="90" t="s">
        <v>190</v>
      </c>
      <c r="C204" s="71">
        <v>11.7</v>
      </c>
      <c r="D204" s="71">
        <v>11.4</v>
      </c>
      <c r="E204" s="71">
        <v>12</v>
      </c>
      <c r="F204" s="72">
        <v>181.04954000000001</v>
      </c>
      <c r="G204" s="91" t="s">
        <v>309</v>
      </c>
      <c r="H204" s="98">
        <v>0</v>
      </c>
      <c r="I204" s="99">
        <v>0</v>
      </c>
      <c r="J204" s="98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8323</v>
      </c>
      <c r="P204" s="73">
        <v>0</v>
      </c>
      <c r="Q204" s="73">
        <v>0</v>
      </c>
      <c r="R204" s="73">
        <v>0</v>
      </c>
      <c r="S204" s="73">
        <v>0</v>
      </c>
      <c r="T204" s="73">
        <v>0</v>
      </c>
      <c r="U204" s="73">
        <v>0</v>
      </c>
      <c r="V204" s="73">
        <v>0</v>
      </c>
      <c r="W204" s="73">
        <v>0</v>
      </c>
      <c r="X204" s="73">
        <v>0</v>
      </c>
      <c r="Y204" s="73">
        <v>0</v>
      </c>
      <c r="Z204" s="73">
        <v>0</v>
      </c>
      <c r="AA204" s="73">
        <v>0</v>
      </c>
      <c r="AB204" s="73">
        <v>0</v>
      </c>
      <c r="AC204" s="73">
        <v>0</v>
      </c>
      <c r="AD204" s="73">
        <v>0</v>
      </c>
      <c r="AE204" s="73">
        <v>0</v>
      </c>
      <c r="AF204" s="73">
        <v>0</v>
      </c>
      <c r="AG204" s="73">
        <v>0</v>
      </c>
      <c r="AH204" s="73">
        <v>0</v>
      </c>
      <c r="AI204" s="73">
        <v>0</v>
      </c>
      <c r="AJ204" s="73">
        <v>0</v>
      </c>
      <c r="AK204" s="99">
        <v>0</v>
      </c>
    </row>
    <row r="205" spans="2:37" x14ac:dyDescent="0.3">
      <c r="B205" s="90" t="s">
        <v>190</v>
      </c>
      <c r="C205" s="71">
        <v>8</v>
      </c>
      <c r="D205" s="71">
        <v>7.5</v>
      </c>
      <c r="E205" s="71">
        <v>8.5</v>
      </c>
      <c r="F205" s="72">
        <v>179.03497999999999</v>
      </c>
      <c r="G205" s="91" t="s">
        <v>331</v>
      </c>
      <c r="H205" s="98">
        <v>619672</v>
      </c>
      <c r="I205" s="99">
        <v>273168</v>
      </c>
      <c r="J205" s="98">
        <v>3016891</v>
      </c>
      <c r="K205" s="73">
        <v>6687589</v>
      </c>
      <c r="L205" s="73">
        <v>2163093</v>
      </c>
      <c r="M205" s="73">
        <v>2183626</v>
      </c>
      <c r="N205" s="73">
        <v>4854496</v>
      </c>
      <c r="O205" s="73">
        <v>3054676</v>
      </c>
      <c r="P205" s="73">
        <v>3517616</v>
      </c>
      <c r="Q205" s="73">
        <v>5496650</v>
      </c>
      <c r="R205" s="73">
        <v>2852624</v>
      </c>
      <c r="S205" s="73">
        <v>4178697</v>
      </c>
      <c r="T205" s="73">
        <v>5247969</v>
      </c>
      <c r="U205" s="73">
        <v>4426975</v>
      </c>
      <c r="V205" s="73">
        <v>3852533</v>
      </c>
      <c r="W205" s="73">
        <v>3256656</v>
      </c>
      <c r="X205" s="73">
        <v>2761814</v>
      </c>
      <c r="Y205" s="73">
        <v>3369862</v>
      </c>
      <c r="Z205" s="73">
        <v>2137763</v>
      </c>
      <c r="AA205" s="73">
        <v>4589999</v>
      </c>
      <c r="AB205" s="73">
        <v>3782575</v>
      </c>
      <c r="AC205" s="73">
        <v>1750992</v>
      </c>
      <c r="AD205" s="73">
        <v>5433030</v>
      </c>
      <c r="AE205" s="73">
        <v>3288304</v>
      </c>
      <c r="AF205" s="73">
        <v>3061696</v>
      </c>
      <c r="AG205" s="73">
        <v>7304488</v>
      </c>
      <c r="AH205" s="73">
        <v>17291086</v>
      </c>
      <c r="AI205" s="73">
        <v>5600960</v>
      </c>
      <c r="AJ205" s="73">
        <v>7884082</v>
      </c>
      <c r="AK205" s="99">
        <v>7378591</v>
      </c>
    </row>
    <row r="206" spans="2:37" x14ac:dyDescent="0.3">
      <c r="B206" s="90" t="s">
        <v>246</v>
      </c>
      <c r="C206" s="71">
        <v>13.45</v>
      </c>
      <c r="D206" s="71">
        <v>13.2</v>
      </c>
      <c r="E206" s="71">
        <v>13.7</v>
      </c>
      <c r="F206" s="72">
        <v>132.06551999999999</v>
      </c>
      <c r="G206" s="91" t="s">
        <v>309</v>
      </c>
      <c r="H206" s="98">
        <v>245502</v>
      </c>
      <c r="I206" s="99">
        <v>302411</v>
      </c>
      <c r="J206" s="98">
        <v>9817222</v>
      </c>
      <c r="K206" s="73">
        <v>12590697</v>
      </c>
      <c r="L206" s="73">
        <v>8841182</v>
      </c>
      <c r="M206" s="73">
        <v>8304717</v>
      </c>
      <c r="N206" s="73">
        <v>8023664</v>
      </c>
      <c r="O206" s="73">
        <v>7533413</v>
      </c>
      <c r="P206" s="73">
        <v>8644108</v>
      </c>
      <c r="Q206" s="73">
        <v>6713982</v>
      </c>
      <c r="R206" s="73">
        <v>4759287</v>
      </c>
      <c r="S206" s="73">
        <v>12153246</v>
      </c>
      <c r="T206" s="73">
        <v>17082213</v>
      </c>
      <c r="U206" s="73">
        <v>22979006</v>
      </c>
      <c r="V206" s="73">
        <v>11419878</v>
      </c>
      <c r="W206" s="73">
        <v>13457480</v>
      </c>
      <c r="X206" s="73">
        <v>15545546</v>
      </c>
      <c r="Y206" s="73">
        <v>10628665</v>
      </c>
      <c r="Z206" s="73">
        <v>10577898</v>
      </c>
      <c r="AA206" s="73">
        <v>9823577</v>
      </c>
      <c r="AB206" s="73">
        <v>14382996</v>
      </c>
      <c r="AC206" s="73">
        <v>21899984</v>
      </c>
      <c r="AD206" s="73">
        <v>45834411</v>
      </c>
      <c r="AE206" s="73">
        <v>37152459</v>
      </c>
      <c r="AF206" s="73">
        <v>27957115</v>
      </c>
      <c r="AG206" s="73">
        <v>23907213</v>
      </c>
      <c r="AH206" s="73">
        <v>26809212</v>
      </c>
      <c r="AI206" s="73">
        <v>24672896</v>
      </c>
      <c r="AJ206" s="73">
        <v>43330714</v>
      </c>
      <c r="AK206" s="99">
        <v>21945031</v>
      </c>
    </row>
    <row r="207" spans="2:37" x14ac:dyDescent="0.3">
      <c r="B207" s="90" t="s">
        <v>246</v>
      </c>
      <c r="C207" s="71">
        <v>9.9</v>
      </c>
      <c r="D207" s="71">
        <v>9.3000000000000007</v>
      </c>
      <c r="E207" s="71">
        <v>10.5</v>
      </c>
      <c r="F207" s="72">
        <v>130.05097000000001</v>
      </c>
      <c r="G207" s="91" t="s">
        <v>331</v>
      </c>
      <c r="H207" s="98">
        <v>407251</v>
      </c>
      <c r="I207" s="99">
        <v>448518</v>
      </c>
      <c r="J207" s="98">
        <v>39323821</v>
      </c>
      <c r="K207" s="73">
        <v>44026404</v>
      </c>
      <c r="L207" s="73">
        <v>39612949</v>
      </c>
      <c r="M207" s="73">
        <v>48070556</v>
      </c>
      <c r="N207" s="73">
        <v>46187733</v>
      </c>
      <c r="O207" s="73">
        <v>45516483</v>
      </c>
      <c r="P207" s="73">
        <v>51671570</v>
      </c>
      <c r="Q207" s="73">
        <v>50806838</v>
      </c>
      <c r="R207" s="73">
        <v>48384648</v>
      </c>
      <c r="S207" s="73">
        <v>50819392</v>
      </c>
      <c r="T207" s="73">
        <v>52607150</v>
      </c>
      <c r="U207" s="73">
        <v>70126474</v>
      </c>
      <c r="V207" s="73">
        <v>58107465</v>
      </c>
      <c r="W207" s="73">
        <v>63433795</v>
      </c>
      <c r="X207" s="73">
        <v>61397778</v>
      </c>
      <c r="Y207" s="73">
        <v>64098291</v>
      </c>
      <c r="Z207" s="73">
        <v>72200293</v>
      </c>
      <c r="AA207" s="73">
        <v>67721893</v>
      </c>
      <c r="AB207" s="73">
        <v>71686021</v>
      </c>
      <c r="AC207" s="73">
        <v>89705502</v>
      </c>
      <c r="AD207" s="73">
        <v>69652032</v>
      </c>
      <c r="AE207" s="73">
        <v>105617055</v>
      </c>
      <c r="AF207" s="73">
        <v>76419676</v>
      </c>
      <c r="AG207" s="73">
        <v>110844312</v>
      </c>
      <c r="AH207" s="73">
        <v>92035770</v>
      </c>
      <c r="AI207" s="73">
        <v>110485391</v>
      </c>
      <c r="AJ207" s="73">
        <v>186944089</v>
      </c>
      <c r="AK207" s="99">
        <v>101963707</v>
      </c>
    </row>
    <row r="208" spans="2:37" x14ac:dyDescent="0.3">
      <c r="B208" s="90" t="s">
        <v>150</v>
      </c>
      <c r="C208" s="71">
        <v>7.75</v>
      </c>
      <c r="D208" s="71">
        <v>6.5</v>
      </c>
      <c r="E208" s="71">
        <v>9</v>
      </c>
      <c r="F208" s="72">
        <v>137.04579000000001</v>
      </c>
      <c r="G208" s="91" t="s">
        <v>309</v>
      </c>
      <c r="H208" s="98">
        <v>1102591</v>
      </c>
      <c r="I208" s="99">
        <v>1132614</v>
      </c>
      <c r="J208" s="98">
        <v>17351993514</v>
      </c>
      <c r="K208" s="73">
        <v>24799927777</v>
      </c>
      <c r="L208" s="73">
        <v>20084767300</v>
      </c>
      <c r="M208" s="73">
        <v>22198632532</v>
      </c>
      <c r="N208" s="73">
        <v>25171203474</v>
      </c>
      <c r="O208" s="73">
        <v>22677021988</v>
      </c>
      <c r="P208" s="73">
        <v>25131538863</v>
      </c>
      <c r="Q208" s="73">
        <v>28858315004</v>
      </c>
      <c r="R208" s="73">
        <v>25040676254</v>
      </c>
      <c r="S208" s="73">
        <v>30629439927</v>
      </c>
      <c r="T208" s="73">
        <v>30685101727</v>
      </c>
      <c r="U208" s="73">
        <v>32740264767</v>
      </c>
      <c r="V208" s="73">
        <v>29974878777</v>
      </c>
      <c r="W208" s="73">
        <v>28610565243</v>
      </c>
      <c r="X208" s="73">
        <v>29675683162</v>
      </c>
      <c r="Y208" s="73">
        <v>28051412600</v>
      </c>
      <c r="Z208" s="73">
        <v>32347007360</v>
      </c>
      <c r="AA208" s="73">
        <v>30901021099</v>
      </c>
      <c r="AB208" s="73">
        <v>38036065380</v>
      </c>
      <c r="AC208" s="73">
        <v>37509601136</v>
      </c>
      <c r="AD208" s="73">
        <v>39186946533</v>
      </c>
      <c r="AE208" s="73">
        <v>47593054307</v>
      </c>
      <c r="AF208" s="73">
        <v>42749791921</v>
      </c>
      <c r="AG208" s="73">
        <v>43423410620</v>
      </c>
      <c r="AH208" s="73">
        <v>48618029169</v>
      </c>
      <c r="AI208" s="73">
        <v>41855084084</v>
      </c>
      <c r="AJ208" s="73">
        <v>55124407174</v>
      </c>
      <c r="AK208" s="99">
        <v>39515637567</v>
      </c>
    </row>
    <row r="209" spans="2:37" x14ac:dyDescent="0.3">
      <c r="B209" s="90" t="s">
        <v>150</v>
      </c>
      <c r="C209" s="71">
        <v>7.5</v>
      </c>
      <c r="D209" s="71">
        <v>6.5</v>
      </c>
      <c r="E209" s="71">
        <v>8.5</v>
      </c>
      <c r="F209" s="72">
        <v>135.03122999999999</v>
      </c>
      <c r="G209" s="91" t="s">
        <v>331</v>
      </c>
      <c r="H209" s="98">
        <v>3523078</v>
      </c>
      <c r="I209" s="99">
        <v>1222916</v>
      </c>
      <c r="J209" s="98">
        <v>4762347622</v>
      </c>
      <c r="K209" s="73">
        <v>6700547337</v>
      </c>
      <c r="L209" s="73">
        <v>5598776348</v>
      </c>
      <c r="M209" s="73">
        <v>5913869493</v>
      </c>
      <c r="N209" s="73">
        <v>6702537741</v>
      </c>
      <c r="O209" s="73">
        <v>5862714648</v>
      </c>
      <c r="P209" s="73">
        <v>6493910838</v>
      </c>
      <c r="Q209" s="73">
        <v>7084353868</v>
      </c>
      <c r="R209" s="73">
        <v>6551607672</v>
      </c>
      <c r="S209" s="73">
        <v>7532201144</v>
      </c>
      <c r="T209" s="73">
        <v>7422119996</v>
      </c>
      <c r="U209" s="73">
        <v>7751695977</v>
      </c>
      <c r="V209" s="73">
        <v>6970192679</v>
      </c>
      <c r="W209" s="73">
        <v>6528830284</v>
      </c>
      <c r="X209" s="73">
        <v>6351742338</v>
      </c>
      <c r="Y209" s="73">
        <v>6042827585</v>
      </c>
      <c r="Z209" s="73">
        <v>6701415994</v>
      </c>
      <c r="AA209" s="73">
        <v>6800261025</v>
      </c>
      <c r="AB209" s="73">
        <v>8184754636</v>
      </c>
      <c r="AC209" s="73">
        <v>7347522270</v>
      </c>
      <c r="AD209" s="73">
        <v>8276398149</v>
      </c>
      <c r="AE209" s="73">
        <v>9269895638</v>
      </c>
      <c r="AF209" s="73">
        <v>8361582562</v>
      </c>
      <c r="AG209" s="73">
        <v>11550687202</v>
      </c>
      <c r="AH209" s="73">
        <v>13130780701</v>
      </c>
      <c r="AI209" s="73">
        <v>11825877894</v>
      </c>
      <c r="AJ209" s="73">
        <v>13843351910</v>
      </c>
      <c r="AK209" s="99">
        <v>11527024308</v>
      </c>
    </row>
    <row r="210" spans="2:37" x14ac:dyDescent="0.3">
      <c r="B210" s="90" t="s">
        <v>262</v>
      </c>
      <c r="C210" s="71">
        <v>13.95</v>
      </c>
      <c r="D210" s="71">
        <v>13.4</v>
      </c>
      <c r="E210" s="71">
        <v>14.5</v>
      </c>
      <c r="F210" s="72">
        <v>349.05437999999998</v>
      </c>
      <c r="G210" s="91" t="s">
        <v>309</v>
      </c>
      <c r="H210" s="98">
        <v>3901</v>
      </c>
      <c r="I210" s="99">
        <v>65</v>
      </c>
      <c r="J210" s="98">
        <v>6936384</v>
      </c>
      <c r="K210" s="73">
        <v>4198615</v>
      </c>
      <c r="L210" s="73">
        <v>7346915</v>
      </c>
      <c r="M210" s="73">
        <v>13660482</v>
      </c>
      <c r="N210" s="73">
        <v>2204935</v>
      </c>
      <c r="O210" s="73">
        <v>5739630</v>
      </c>
      <c r="P210" s="73">
        <v>9182986</v>
      </c>
      <c r="Q210" s="73">
        <v>3757352</v>
      </c>
      <c r="R210" s="73">
        <v>2519014</v>
      </c>
      <c r="S210" s="73">
        <v>2204840</v>
      </c>
      <c r="T210" s="73">
        <v>1650549</v>
      </c>
      <c r="U210" s="73">
        <v>5700304</v>
      </c>
      <c r="V210" s="73">
        <v>22985602</v>
      </c>
      <c r="W210" s="73">
        <v>23202117</v>
      </c>
      <c r="X210" s="73">
        <v>9639523</v>
      </c>
      <c r="Y210" s="73">
        <v>11500981</v>
      </c>
      <c r="Z210" s="73">
        <v>5603468</v>
      </c>
      <c r="AA210" s="73">
        <v>15110846</v>
      </c>
      <c r="AB210" s="73">
        <v>5325006</v>
      </c>
      <c r="AC210" s="73">
        <v>6950922</v>
      </c>
      <c r="AD210" s="73">
        <v>1328146</v>
      </c>
      <c r="AE210" s="73">
        <v>1144678</v>
      </c>
      <c r="AF210" s="73">
        <v>948436</v>
      </c>
      <c r="AG210" s="73">
        <v>4594791</v>
      </c>
      <c r="AH210" s="73">
        <v>2158690</v>
      </c>
      <c r="AI210" s="73">
        <v>5866116</v>
      </c>
      <c r="AJ210" s="73">
        <v>8666976</v>
      </c>
      <c r="AK210" s="99">
        <v>6603886</v>
      </c>
    </row>
    <row r="211" spans="2:37" x14ac:dyDescent="0.3">
      <c r="B211" s="90" t="s">
        <v>262</v>
      </c>
      <c r="C211" s="71">
        <v>14</v>
      </c>
      <c r="D211" s="71">
        <v>13.5</v>
      </c>
      <c r="E211" s="71">
        <v>14.5</v>
      </c>
      <c r="F211" s="72">
        <v>347.03982000000002</v>
      </c>
      <c r="G211" s="91" t="s">
        <v>331</v>
      </c>
      <c r="H211" s="98">
        <v>0</v>
      </c>
      <c r="I211" s="99">
        <v>0</v>
      </c>
      <c r="J211" s="98">
        <v>3282961</v>
      </c>
      <c r="K211" s="73">
        <v>2001590</v>
      </c>
      <c r="L211" s="73">
        <v>3624208</v>
      </c>
      <c r="M211" s="73">
        <v>6352915</v>
      </c>
      <c r="N211" s="73">
        <v>850924</v>
      </c>
      <c r="O211" s="73">
        <v>2887603</v>
      </c>
      <c r="P211" s="73">
        <v>4578549</v>
      </c>
      <c r="Q211" s="73">
        <v>1664936</v>
      </c>
      <c r="R211" s="73">
        <v>1088172</v>
      </c>
      <c r="S211" s="73">
        <v>1111256</v>
      </c>
      <c r="T211" s="73">
        <v>577514</v>
      </c>
      <c r="U211" s="73">
        <v>2872239</v>
      </c>
      <c r="V211" s="73">
        <v>12071831</v>
      </c>
      <c r="W211" s="73">
        <v>11830308</v>
      </c>
      <c r="X211" s="73">
        <v>6015478</v>
      </c>
      <c r="Y211" s="73">
        <v>6941846</v>
      </c>
      <c r="Z211" s="73">
        <v>3661736</v>
      </c>
      <c r="AA211" s="73">
        <v>9144684</v>
      </c>
      <c r="AB211" s="73">
        <v>3084501</v>
      </c>
      <c r="AC211" s="73">
        <v>4274645</v>
      </c>
      <c r="AD211" s="73">
        <v>714554</v>
      </c>
      <c r="AE211" s="73">
        <v>602349</v>
      </c>
      <c r="AF211" s="73">
        <v>591191</v>
      </c>
      <c r="AG211" s="73">
        <v>3464923</v>
      </c>
      <c r="AH211" s="73">
        <v>1343772</v>
      </c>
      <c r="AI211" s="73">
        <v>4717103</v>
      </c>
      <c r="AJ211" s="73">
        <v>6697790</v>
      </c>
      <c r="AK211" s="99">
        <v>4978593</v>
      </c>
    </row>
    <row r="212" spans="2:37" x14ac:dyDescent="0.3">
      <c r="B212" s="90" t="s">
        <v>198</v>
      </c>
      <c r="C212" s="71">
        <v>12.05</v>
      </c>
      <c r="D212" s="71">
        <v>11.8</v>
      </c>
      <c r="E212" s="71">
        <v>12.3</v>
      </c>
      <c r="F212" s="72">
        <v>118.06513</v>
      </c>
      <c r="G212" s="91" t="s">
        <v>309</v>
      </c>
      <c r="H212" s="98">
        <v>10429155</v>
      </c>
      <c r="I212" s="99">
        <v>15539179</v>
      </c>
      <c r="J212" s="98">
        <v>18802919</v>
      </c>
      <c r="K212" s="73">
        <v>19097858</v>
      </c>
      <c r="L212" s="73">
        <v>20750030</v>
      </c>
      <c r="M212" s="73">
        <v>21034464</v>
      </c>
      <c r="N212" s="73">
        <v>19451316</v>
      </c>
      <c r="O212" s="73">
        <v>19813358</v>
      </c>
      <c r="P212" s="73">
        <v>20732949</v>
      </c>
      <c r="Q212" s="73">
        <v>19179002</v>
      </c>
      <c r="R212" s="73">
        <v>17440228</v>
      </c>
      <c r="S212" s="73">
        <v>15592151</v>
      </c>
      <c r="T212" s="73">
        <v>16453348</v>
      </c>
      <c r="U212" s="73">
        <v>18543726</v>
      </c>
      <c r="V212" s="73">
        <v>20168304</v>
      </c>
      <c r="W212" s="73">
        <v>19717524</v>
      </c>
      <c r="X212" s="73">
        <v>15800779</v>
      </c>
      <c r="Y212" s="73">
        <v>18280245</v>
      </c>
      <c r="Z212" s="73">
        <v>17792190</v>
      </c>
      <c r="AA212" s="73">
        <v>17744737</v>
      </c>
      <c r="AB212" s="73">
        <v>14275713</v>
      </c>
      <c r="AC212" s="73">
        <v>14289474</v>
      </c>
      <c r="AD212" s="73">
        <v>12205766</v>
      </c>
      <c r="AE212" s="73">
        <v>16330658</v>
      </c>
      <c r="AF212" s="73">
        <v>11279778</v>
      </c>
      <c r="AG212" s="73">
        <v>17745118</v>
      </c>
      <c r="AH212" s="73">
        <v>19117185</v>
      </c>
      <c r="AI212" s="73">
        <v>21994340</v>
      </c>
      <c r="AJ212" s="73">
        <v>26868472</v>
      </c>
      <c r="AK212" s="99">
        <v>22820475</v>
      </c>
    </row>
    <row r="213" spans="2:37" x14ac:dyDescent="0.3">
      <c r="B213" s="90" t="s">
        <v>198</v>
      </c>
      <c r="C213" s="71">
        <v>11</v>
      </c>
      <c r="D213" s="71">
        <v>10.5</v>
      </c>
      <c r="E213" s="71">
        <v>11.5</v>
      </c>
      <c r="F213" s="72">
        <v>116.05056999999999</v>
      </c>
      <c r="G213" s="91" t="s">
        <v>331</v>
      </c>
      <c r="H213" s="98">
        <v>0</v>
      </c>
      <c r="I213" s="99">
        <v>0</v>
      </c>
      <c r="J213" s="98">
        <v>862430</v>
      </c>
      <c r="K213" s="73">
        <v>942106</v>
      </c>
      <c r="L213" s="73">
        <v>933632</v>
      </c>
      <c r="M213" s="73">
        <v>942497</v>
      </c>
      <c r="N213" s="73">
        <v>984558</v>
      </c>
      <c r="O213" s="73">
        <v>1027657</v>
      </c>
      <c r="P213" s="73">
        <v>910600</v>
      </c>
      <c r="Q213" s="73">
        <v>1267994</v>
      </c>
      <c r="R213" s="73">
        <v>1048422</v>
      </c>
      <c r="S213" s="73">
        <v>1110414</v>
      </c>
      <c r="T213" s="73">
        <v>1110290</v>
      </c>
      <c r="U213" s="73">
        <v>1463627</v>
      </c>
      <c r="V213" s="73">
        <v>1343684</v>
      </c>
      <c r="W213" s="73">
        <v>1405663</v>
      </c>
      <c r="X213" s="73">
        <v>1317012</v>
      </c>
      <c r="Y213" s="73">
        <v>1350458</v>
      </c>
      <c r="Z213" s="73">
        <v>1579582</v>
      </c>
      <c r="AA213" s="73">
        <v>1214181</v>
      </c>
      <c r="AB213" s="73">
        <v>1454349</v>
      </c>
      <c r="AC213" s="73">
        <v>1766397</v>
      </c>
      <c r="AD213" s="73">
        <v>1413558</v>
      </c>
      <c r="AE213" s="73">
        <v>2741923</v>
      </c>
      <c r="AF213" s="73">
        <v>1639987</v>
      </c>
      <c r="AG213" s="73">
        <v>2403521</v>
      </c>
      <c r="AH213" s="73">
        <v>2069834</v>
      </c>
      <c r="AI213" s="73">
        <v>2576458</v>
      </c>
      <c r="AJ213" s="73">
        <v>4343060</v>
      </c>
      <c r="AK213" s="99">
        <v>2656557</v>
      </c>
    </row>
    <row r="214" spans="2:37" x14ac:dyDescent="0.3">
      <c r="B214" s="90" t="s">
        <v>134</v>
      </c>
      <c r="C214" s="71">
        <v>2.4500000000000002</v>
      </c>
      <c r="D214" s="71">
        <v>2.2000000000000002</v>
      </c>
      <c r="E214" s="71">
        <v>2.7</v>
      </c>
      <c r="F214" s="72">
        <v>134.06003999999999</v>
      </c>
      <c r="G214" s="91" t="s">
        <v>309</v>
      </c>
      <c r="H214" s="98">
        <v>28233</v>
      </c>
      <c r="I214" s="99">
        <v>15657</v>
      </c>
      <c r="J214" s="98">
        <v>546249</v>
      </c>
      <c r="K214" s="73">
        <v>176331</v>
      </c>
      <c r="L214" s="73">
        <v>279655</v>
      </c>
      <c r="M214" s="73">
        <v>393498</v>
      </c>
      <c r="N214" s="73">
        <v>705646</v>
      </c>
      <c r="O214" s="73">
        <v>479075</v>
      </c>
      <c r="P214" s="73">
        <v>304974</v>
      </c>
      <c r="Q214" s="73">
        <v>147775</v>
      </c>
      <c r="R214" s="73">
        <v>37552</v>
      </c>
      <c r="S214" s="73">
        <v>743042</v>
      </c>
      <c r="T214" s="73">
        <v>120779</v>
      </c>
      <c r="U214" s="73">
        <v>494155</v>
      </c>
      <c r="V214" s="73">
        <v>1127376</v>
      </c>
      <c r="W214" s="73">
        <v>692387</v>
      </c>
      <c r="X214" s="73">
        <v>166035</v>
      </c>
      <c r="Y214" s="73">
        <v>440020</v>
      </c>
      <c r="Z214" s="73">
        <v>1009764</v>
      </c>
      <c r="AA214" s="73">
        <v>755007</v>
      </c>
      <c r="AB214" s="73">
        <v>685617</v>
      </c>
      <c r="AC214" s="73">
        <v>58232</v>
      </c>
      <c r="AD214" s="73">
        <v>1087674</v>
      </c>
      <c r="AE214" s="73">
        <v>169516</v>
      </c>
      <c r="AF214" s="73">
        <v>193416</v>
      </c>
      <c r="AG214" s="73">
        <v>85986</v>
      </c>
      <c r="AH214" s="73">
        <v>395470</v>
      </c>
      <c r="AI214" s="73">
        <v>280321</v>
      </c>
      <c r="AJ214" s="73">
        <v>943129</v>
      </c>
      <c r="AK214" s="99">
        <v>480382</v>
      </c>
    </row>
    <row r="215" spans="2:37" x14ac:dyDescent="0.3">
      <c r="B215" s="90" t="s">
        <v>134</v>
      </c>
      <c r="C215" s="71">
        <v>14.4</v>
      </c>
      <c r="D215" s="71">
        <v>14</v>
      </c>
      <c r="E215" s="71">
        <v>14.8</v>
      </c>
      <c r="F215" s="72">
        <v>132.04549</v>
      </c>
      <c r="G215" s="91" t="s">
        <v>331</v>
      </c>
      <c r="H215" s="98">
        <v>0</v>
      </c>
      <c r="I215" s="99">
        <v>0</v>
      </c>
      <c r="J215" s="98">
        <v>440916</v>
      </c>
      <c r="K215" s="73">
        <v>591806</v>
      </c>
      <c r="L215" s="73">
        <v>931332</v>
      </c>
      <c r="M215" s="73">
        <v>710917</v>
      </c>
      <c r="N215" s="73">
        <v>494239</v>
      </c>
      <c r="O215" s="73">
        <v>720150</v>
      </c>
      <c r="P215" s="73">
        <v>973972</v>
      </c>
      <c r="Q215" s="73">
        <v>575141</v>
      </c>
      <c r="R215" s="73">
        <v>626395</v>
      </c>
      <c r="S215" s="73">
        <v>589541</v>
      </c>
      <c r="T215" s="73">
        <v>532303</v>
      </c>
      <c r="U215" s="73">
        <v>1342040</v>
      </c>
      <c r="V215" s="73">
        <v>1363081</v>
      </c>
      <c r="W215" s="73">
        <v>1385896</v>
      </c>
      <c r="X215" s="73">
        <v>1407048</v>
      </c>
      <c r="Y215" s="73">
        <v>1224853</v>
      </c>
      <c r="Z215" s="73">
        <v>1404412</v>
      </c>
      <c r="AA215" s="73">
        <v>1033497</v>
      </c>
      <c r="AB215" s="73">
        <v>1034828</v>
      </c>
      <c r="AC215" s="73">
        <v>2007544</v>
      </c>
      <c r="AD215" s="73">
        <v>1263765</v>
      </c>
      <c r="AE215" s="73">
        <v>3257874</v>
      </c>
      <c r="AF215" s="73">
        <v>1096278</v>
      </c>
      <c r="AG215" s="73">
        <v>1410920</v>
      </c>
      <c r="AH215" s="73">
        <v>1249258</v>
      </c>
      <c r="AI215" s="73">
        <v>1709093</v>
      </c>
      <c r="AJ215" s="73">
        <v>3967930</v>
      </c>
      <c r="AK215" s="99">
        <v>1559571</v>
      </c>
    </row>
    <row r="216" spans="2:37" x14ac:dyDescent="0.3">
      <c r="B216" s="90" t="s">
        <v>128</v>
      </c>
      <c r="C216" s="71">
        <v>2.0499999999999998</v>
      </c>
      <c r="D216" s="71">
        <v>1.8</v>
      </c>
      <c r="E216" s="71">
        <v>2.2999999999999998</v>
      </c>
      <c r="F216" s="72">
        <v>176.07060999999999</v>
      </c>
      <c r="G216" s="91" t="s">
        <v>309</v>
      </c>
      <c r="H216" s="98">
        <v>22291</v>
      </c>
      <c r="I216" s="99">
        <v>8791</v>
      </c>
      <c r="J216" s="98">
        <v>318821</v>
      </c>
      <c r="K216" s="73">
        <v>817432</v>
      </c>
      <c r="L216" s="73">
        <v>270177</v>
      </c>
      <c r="M216" s="73">
        <v>286775</v>
      </c>
      <c r="N216" s="73">
        <v>642902</v>
      </c>
      <c r="O216" s="73">
        <v>923462</v>
      </c>
      <c r="P216" s="73">
        <v>1317187</v>
      </c>
      <c r="Q216" s="73">
        <v>738871</v>
      </c>
      <c r="R216" s="73">
        <v>246338</v>
      </c>
      <c r="S216" s="73">
        <v>390248</v>
      </c>
      <c r="T216" s="73">
        <v>78358</v>
      </c>
      <c r="U216" s="73">
        <v>958283</v>
      </c>
      <c r="V216" s="73">
        <v>522023</v>
      </c>
      <c r="W216" s="73">
        <v>729259</v>
      </c>
      <c r="X216" s="73">
        <v>445869</v>
      </c>
      <c r="Y216" s="73">
        <v>940498</v>
      </c>
      <c r="Z216" s="73">
        <v>901751</v>
      </c>
      <c r="AA216" s="73">
        <v>890272</v>
      </c>
      <c r="AB216" s="73">
        <v>1386201</v>
      </c>
      <c r="AC216" s="73">
        <v>541855</v>
      </c>
      <c r="AD216" s="73">
        <v>1183972</v>
      </c>
      <c r="AE216" s="73">
        <v>660714</v>
      </c>
      <c r="AF216" s="73">
        <v>578995</v>
      </c>
      <c r="AG216" s="73">
        <v>1083229</v>
      </c>
      <c r="AH216" s="73">
        <v>520844</v>
      </c>
      <c r="AI216" s="73">
        <v>816389</v>
      </c>
      <c r="AJ216" s="73">
        <v>1575400</v>
      </c>
      <c r="AK216" s="99">
        <v>1128046</v>
      </c>
    </row>
    <row r="217" spans="2:37" x14ac:dyDescent="0.3">
      <c r="B217" s="90" t="s">
        <v>128</v>
      </c>
      <c r="C217" s="71">
        <v>12</v>
      </c>
      <c r="D217" s="71">
        <v>10.5</v>
      </c>
      <c r="E217" s="71">
        <v>13.5</v>
      </c>
      <c r="F217" s="72">
        <v>174.05605</v>
      </c>
      <c r="G217" s="91" t="s">
        <v>331</v>
      </c>
      <c r="H217" s="98">
        <v>56933</v>
      </c>
      <c r="I217" s="99">
        <v>42224</v>
      </c>
      <c r="J217" s="98">
        <v>491388</v>
      </c>
      <c r="K217" s="73">
        <v>906796</v>
      </c>
      <c r="L217" s="73">
        <v>288111</v>
      </c>
      <c r="M217" s="73">
        <v>1538445</v>
      </c>
      <c r="N217" s="73">
        <v>202356</v>
      </c>
      <c r="O217" s="73">
        <v>411805</v>
      </c>
      <c r="P217" s="73">
        <v>589719</v>
      </c>
      <c r="Q217" s="73">
        <v>225715</v>
      </c>
      <c r="R217" s="73">
        <v>451977</v>
      </c>
      <c r="S217" s="73">
        <v>495045</v>
      </c>
      <c r="T217" s="73">
        <v>553312</v>
      </c>
      <c r="U217" s="73">
        <v>698353</v>
      </c>
      <c r="V217" s="73">
        <v>368071</v>
      </c>
      <c r="W217" s="73">
        <v>233857</v>
      </c>
      <c r="X217" s="73">
        <v>51134</v>
      </c>
      <c r="Y217" s="73">
        <v>184282</v>
      </c>
      <c r="Z217" s="73">
        <v>397243</v>
      </c>
      <c r="AA217" s="73">
        <v>415630</v>
      </c>
      <c r="AB217" s="73">
        <v>235590</v>
      </c>
      <c r="AC217" s="73">
        <v>303007</v>
      </c>
      <c r="AD217" s="73">
        <v>1420028</v>
      </c>
      <c r="AE217" s="73">
        <v>1626361</v>
      </c>
      <c r="AF217" s="73">
        <v>572412</v>
      </c>
      <c r="AG217" s="73">
        <v>685583</v>
      </c>
      <c r="AH217" s="73">
        <v>1170141</v>
      </c>
      <c r="AI217" s="73">
        <v>1121298</v>
      </c>
      <c r="AJ217" s="73">
        <v>1100181</v>
      </c>
      <c r="AK217" s="99">
        <v>800755</v>
      </c>
    </row>
    <row r="218" spans="2:37" x14ac:dyDescent="0.3">
      <c r="B218" s="90" t="s">
        <v>325</v>
      </c>
      <c r="C218" s="71">
        <v>2.35</v>
      </c>
      <c r="D218" s="71">
        <v>2.1</v>
      </c>
      <c r="E218" s="71">
        <v>2.6</v>
      </c>
      <c r="F218" s="72">
        <v>212.00229999999999</v>
      </c>
      <c r="G218" s="91" t="s">
        <v>331</v>
      </c>
      <c r="H218" s="98">
        <v>69728</v>
      </c>
      <c r="I218" s="99">
        <v>155118</v>
      </c>
      <c r="J218" s="98">
        <v>28225442</v>
      </c>
      <c r="K218" s="73">
        <v>14331289</v>
      </c>
      <c r="L218" s="73">
        <v>14299415</v>
      </c>
      <c r="M218" s="73">
        <v>18405364</v>
      </c>
      <c r="N218" s="73">
        <v>26836003</v>
      </c>
      <c r="O218" s="73">
        <v>21503980</v>
      </c>
      <c r="P218" s="73">
        <v>20299853</v>
      </c>
      <c r="Q218" s="73">
        <v>7049697</v>
      </c>
      <c r="R218" s="73">
        <v>4412579</v>
      </c>
      <c r="S218" s="73">
        <v>26580783</v>
      </c>
      <c r="T218" s="73">
        <v>11839559</v>
      </c>
      <c r="U218" s="73">
        <v>23659244</v>
      </c>
      <c r="V218" s="73">
        <v>43825529</v>
      </c>
      <c r="W218" s="73">
        <v>30417361</v>
      </c>
      <c r="X218" s="73">
        <v>14362430</v>
      </c>
      <c r="Y218" s="73">
        <v>17641899</v>
      </c>
      <c r="Z218" s="73">
        <v>44093193</v>
      </c>
      <c r="AA218" s="73">
        <v>31517179</v>
      </c>
      <c r="AB218" s="73">
        <v>26345271</v>
      </c>
      <c r="AC218" s="73">
        <v>8522220</v>
      </c>
      <c r="AD218" s="73">
        <v>34444344</v>
      </c>
      <c r="AE218" s="73">
        <v>8853453</v>
      </c>
      <c r="AF218" s="73">
        <v>8183704</v>
      </c>
      <c r="AG218" s="73">
        <v>13751488</v>
      </c>
      <c r="AH218" s="73">
        <v>13481409</v>
      </c>
      <c r="AI218" s="73">
        <v>15476768</v>
      </c>
      <c r="AJ218" s="73">
        <v>46651629</v>
      </c>
      <c r="AK218" s="99">
        <v>21120561</v>
      </c>
    </row>
    <row r="219" spans="2:37" x14ac:dyDescent="0.3">
      <c r="B219" s="90" t="s">
        <v>172</v>
      </c>
      <c r="C219" s="71">
        <v>9.9</v>
      </c>
      <c r="D219" s="71">
        <v>9.3000000000000007</v>
      </c>
      <c r="E219" s="71">
        <v>10.5</v>
      </c>
      <c r="F219" s="72">
        <v>269.08805000000001</v>
      </c>
      <c r="G219" s="91" t="s">
        <v>309</v>
      </c>
      <c r="H219" s="98">
        <v>0</v>
      </c>
      <c r="I219" s="99">
        <v>4325</v>
      </c>
      <c r="J219" s="98">
        <v>1469097577</v>
      </c>
      <c r="K219" s="73">
        <v>1702303035</v>
      </c>
      <c r="L219" s="73">
        <v>1626985005</v>
      </c>
      <c r="M219" s="73">
        <v>1788530936</v>
      </c>
      <c r="N219" s="73">
        <v>1614576323</v>
      </c>
      <c r="O219" s="73">
        <v>1763600832</v>
      </c>
      <c r="P219" s="73">
        <v>2060821269</v>
      </c>
      <c r="Q219" s="73">
        <v>2172101000</v>
      </c>
      <c r="R219" s="73">
        <v>1499423822</v>
      </c>
      <c r="S219" s="73">
        <v>1840886849</v>
      </c>
      <c r="T219" s="73">
        <v>1436529265</v>
      </c>
      <c r="U219" s="73">
        <v>1871621389</v>
      </c>
      <c r="V219" s="73">
        <v>2078996581</v>
      </c>
      <c r="W219" s="73">
        <v>2199476166</v>
      </c>
      <c r="X219" s="73">
        <v>2058867157</v>
      </c>
      <c r="Y219" s="73">
        <v>2029977187</v>
      </c>
      <c r="Z219" s="73">
        <v>1894017617</v>
      </c>
      <c r="AA219" s="73">
        <v>2255993971</v>
      </c>
      <c r="AB219" s="73">
        <v>2042480158</v>
      </c>
      <c r="AC219" s="73">
        <v>1592563807</v>
      </c>
      <c r="AD219" s="73">
        <v>1164575654</v>
      </c>
      <c r="AE219" s="73">
        <v>1704323568</v>
      </c>
      <c r="AF219" s="73">
        <v>1091962311</v>
      </c>
      <c r="AG219" s="73">
        <v>2326721363</v>
      </c>
      <c r="AH219" s="73">
        <v>2301442030</v>
      </c>
      <c r="AI219" s="73">
        <v>2219951062</v>
      </c>
      <c r="AJ219" s="73">
        <v>3087790917</v>
      </c>
      <c r="AK219" s="99">
        <v>2209523227</v>
      </c>
    </row>
    <row r="220" spans="2:37" x14ac:dyDescent="0.3">
      <c r="B220" s="90" t="s">
        <v>172</v>
      </c>
      <c r="C220" s="71">
        <v>9.8000000000000007</v>
      </c>
      <c r="D220" s="71">
        <v>9.3000000000000007</v>
      </c>
      <c r="E220" s="71">
        <v>10.3</v>
      </c>
      <c r="F220" s="72">
        <v>267.07348999999999</v>
      </c>
      <c r="G220" s="91" t="s">
        <v>331</v>
      </c>
      <c r="H220" s="98">
        <v>0</v>
      </c>
      <c r="I220" s="99">
        <v>0</v>
      </c>
      <c r="J220" s="98">
        <v>887265791</v>
      </c>
      <c r="K220" s="73">
        <v>985689223</v>
      </c>
      <c r="L220" s="73">
        <v>949702325</v>
      </c>
      <c r="M220" s="73">
        <v>1023386295</v>
      </c>
      <c r="N220" s="73">
        <v>873314305</v>
      </c>
      <c r="O220" s="73">
        <v>954598386</v>
      </c>
      <c r="P220" s="73">
        <v>1168628849</v>
      </c>
      <c r="Q220" s="73">
        <v>1227380842</v>
      </c>
      <c r="R220" s="73">
        <v>814860839</v>
      </c>
      <c r="S220" s="73">
        <v>996202616</v>
      </c>
      <c r="T220" s="73">
        <v>753929807</v>
      </c>
      <c r="U220" s="73">
        <v>1020512744</v>
      </c>
      <c r="V220" s="73">
        <v>1148579324</v>
      </c>
      <c r="W220" s="73">
        <v>1173227255</v>
      </c>
      <c r="X220" s="73">
        <v>1171969860</v>
      </c>
      <c r="Y220" s="73">
        <v>1051058461</v>
      </c>
      <c r="Z220" s="73">
        <v>996058509</v>
      </c>
      <c r="AA220" s="73">
        <v>1249739584</v>
      </c>
      <c r="AB220" s="73">
        <v>1117693385</v>
      </c>
      <c r="AC220" s="73">
        <v>862506867</v>
      </c>
      <c r="AD220" s="73">
        <v>525906850</v>
      </c>
      <c r="AE220" s="73">
        <v>845846142</v>
      </c>
      <c r="AF220" s="73">
        <v>514040602</v>
      </c>
      <c r="AG220" s="73">
        <v>1529500932</v>
      </c>
      <c r="AH220" s="73">
        <v>1460377652</v>
      </c>
      <c r="AI220" s="73">
        <v>1463488534</v>
      </c>
      <c r="AJ220" s="73">
        <v>2143017189</v>
      </c>
      <c r="AK220" s="99">
        <v>1406739763</v>
      </c>
    </row>
    <row r="221" spans="2:37" x14ac:dyDescent="0.3">
      <c r="B221" s="90" t="s">
        <v>237</v>
      </c>
      <c r="C221" s="71">
        <v>13.15</v>
      </c>
      <c r="D221" s="71">
        <v>12.9</v>
      </c>
      <c r="E221" s="71">
        <v>13.4</v>
      </c>
      <c r="F221" s="72">
        <v>247.01310000000001</v>
      </c>
      <c r="G221" s="91" t="s">
        <v>309</v>
      </c>
      <c r="H221" s="98">
        <v>0</v>
      </c>
      <c r="I221" s="99">
        <v>0</v>
      </c>
      <c r="J221" s="98">
        <v>0</v>
      </c>
      <c r="K221" s="73">
        <v>0</v>
      </c>
      <c r="L221" s="73">
        <v>39753</v>
      </c>
      <c r="M221" s="73">
        <v>0</v>
      </c>
      <c r="N221" s="73">
        <v>0</v>
      </c>
      <c r="O221" s="73">
        <v>6840</v>
      </c>
      <c r="P221" s="73">
        <v>0</v>
      </c>
      <c r="Q221" s="73">
        <v>0</v>
      </c>
      <c r="R221" s="73">
        <v>0</v>
      </c>
      <c r="S221" s="73">
        <v>0</v>
      </c>
      <c r="T221" s="73">
        <v>34098</v>
      </c>
      <c r="U221" s="73">
        <v>0</v>
      </c>
      <c r="V221" s="73">
        <v>0</v>
      </c>
      <c r="W221" s="73">
        <v>0</v>
      </c>
      <c r="X221" s="73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73">
        <v>0</v>
      </c>
      <c r="AF221" s="73">
        <v>48208</v>
      </c>
      <c r="AG221" s="73">
        <v>0</v>
      </c>
      <c r="AH221" s="73">
        <v>0</v>
      </c>
      <c r="AI221" s="73">
        <v>14116</v>
      </c>
      <c r="AJ221" s="73">
        <v>0</v>
      </c>
      <c r="AK221" s="99">
        <v>17351</v>
      </c>
    </row>
    <row r="222" spans="2:37" x14ac:dyDescent="0.3">
      <c r="B222" s="90" t="s">
        <v>237</v>
      </c>
      <c r="C222" s="71">
        <v>2.15</v>
      </c>
      <c r="D222" s="71">
        <v>1.9</v>
      </c>
      <c r="E222" s="71">
        <v>2.4</v>
      </c>
      <c r="F222" s="72">
        <v>244.99854999999999</v>
      </c>
      <c r="G222" s="91" t="s">
        <v>331</v>
      </c>
      <c r="H222" s="98">
        <v>0</v>
      </c>
      <c r="I222" s="99">
        <v>0</v>
      </c>
      <c r="J222" s="98">
        <v>11427</v>
      </c>
      <c r="K222" s="73">
        <v>46680</v>
      </c>
      <c r="L222" s="73">
        <v>35653</v>
      </c>
      <c r="M222" s="73">
        <v>24130</v>
      </c>
      <c r="N222" s="73">
        <v>83108</v>
      </c>
      <c r="O222" s="73">
        <v>17981</v>
      </c>
      <c r="P222" s="73">
        <v>17144</v>
      </c>
      <c r="Q222" s="73">
        <v>15074</v>
      </c>
      <c r="R222" s="73">
        <v>34752</v>
      </c>
      <c r="S222" s="73">
        <v>0</v>
      </c>
      <c r="T222" s="73">
        <v>0</v>
      </c>
      <c r="U222" s="73">
        <v>80763</v>
      </c>
      <c r="V222" s="73">
        <v>24005</v>
      </c>
      <c r="W222" s="73">
        <v>0</v>
      </c>
      <c r="X222" s="73">
        <v>47218</v>
      </c>
      <c r="Y222" s="73">
        <v>18014</v>
      </c>
      <c r="Z222" s="73">
        <v>30999</v>
      </c>
      <c r="AA222" s="73">
        <v>24133</v>
      </c>
      <c r="AB222" s="73">
        <v>13753</v>
      </c>
      <c r="AC222" s="73">
        <v>19408</v>
      </c>
      <c r="AD222" s="73">
        <v>16174</v>
      </c>
      <c r="AE222" s="73">
        <v>88767</v>
      </c>
      <c r="AF222" s="73">
        <v>0</v>
      </c>
      <c r="AG222" s="73">
        <v>0</v>
      </c>
      <c r="AH222" s="73">
        <v>0</v>
      </c>
      <c r="AI222" s="73">
        <v>40180</v>
      </c>
      <c r="AJ222" s="73">
        <v>0</v>
      </c>
      <c r="AK222" s="99">
        <v>100818</v>
      </c>
    </row>
    <row r="223" spans="2:37" x14ac:dyDescent="0.3">
      <c r="B223" s="90" t="s">
        <v>135</v>
      </c>
      <c r="C223" s="71">
        <v>2.4500000000000002</v>
      </c>
      <c r="D223" s="71">
        <v>2.2000000000000002</v>
      </c>
      <c r="E223" s="71">
        <v>2.7</v>
      </c>
      <c r="F223" s="72">
        <v>190.04987</v>
      </c>
      <c r="G223" s="91" t="s">
        <v>309</v>
      </c>
      <c r="H223" s="98">
        <v>289393</v>
      </c>
      <c r="I223" s="99">
        <v>333495</v>
      </c>
      <c r="J223" s="98">
        <v>1548019</v>
      </c>
      <c r="K223" s="73">
        <v>3723534</v>
      </c>
      <c r="L223" s="73">
        <v>836388</v>
      </c>
      <c r="M223" s="73">
        <v>631634</v>
      </c>
      <c r="N223" s="73">
        <v>1792724</v>
      </c>
      <c r="O223" s="73">
        <v>1275715</v>
      </c>
      <c r="P223" s="73">
        <v>2012968</v>
      </c>
      <c r="Q223" s="73">
        <v>757064</v>
      </c>
      <c r="R223" s="73">
        <v>1311759</v>
      </c>
      <c r="S223" s="73">
        <v>3135420</v>
      </c>
      <c r="T223" s="73">
        <v>3306571</v>
      </c>
      <c r="U223" s="73">
        <v>2372290</v>
      </c>
      <c r="V223" s="73">
        <v>1860914</v>
      </c>
      <c r="W223" s="73">
        <v>1187993</v>
      </c>
      <c r="X223" s="73">
        <v>1884709</v>
      </c>
      <c r="Y223" s="73">
        <v>742218</v>
      </c>
      <c r="Z223" s="73">
        <v>1068167</v>
      </c>
      <c r="AA223" s="73">
        <v>1043148</v>
      </c>
      <c r="AB223" s="73">
        <v>2180461</v>
      </c>
      <c r="AC223" s="73">
        <v>813788</v>
      </c>
      <c r="AD223" s="73">
        <v>5156513</v>
      </c>
      <c r="AE223" s="73">
        <v>1473115</v>
      </c>
      <c r="AF223" s="73">
        <v>3158742</v>
      </c>
      <c r="AG223" s="73">
        <v>2662459</v>
      </c>
      <c r="AH223" s="73">
        <v>6088609</v>
      </c>
      <c r="AI223" s="73">
        <v>2916327</v>
      </c>
      <c r="AJ223" s="73">
        <v>3857230</v>
      </c>
      <c r="AK223" s="99">
        <v>2081139</v>
      </c>
    </row>
    <row r="224" spans="2:37" x14ac:dyDescent="0.3">
      <c r="B224" s="90" t="s">
        <v>135</v>
      </c>
      <c r="C224" s="71">
        <v>5.4</v>
      </c>
      <c r="D224" s="71">
        <v>3.8</v>
      </c>
      <c r="E224" s="71">
        <v>7</v>
      </c>
      <c r="F224" s="72">
        <v>188.03532000000001</v>
      </c>
      <c r="G224" s="91" t="s">
        <v>331</v>
      </c>
      <c r="H224" s="98">
        <v>12504</v>
      </c>
      <c r="I224" s="99">
        <v>6225</v>
      </c>
      <c r="J224" s="98">
        <v>2896895</v>
      </c>
      <c r="K224" s="73">
        <v>5880844</v>
      </c>
      <c r="L224" s="73">
        <v>2141002</v>
      </c>
      <c r="M224" s="73">
        <v>938753</v>
      </c>
      <c r="N224" s="73">
        <v>5056839</v>
      </c>
      <c r="O224" s="73">
        <v>1829258</v>
      </c>
      <c r="P224" s="73">
        <v>2938902</v>
      </c>
      <c r="Q224" s="73">
        <v>642223</v>
      </c>
      <c r="R224" s="73">
        <v>1480278</v>
      </c>
      <c r="S224" s="73">
        <v>5243308</v>
      </c>
      <c r="T224" s="73">
        <v>7461709</v>
      </c>
      <c r="U224" s="73">
        <v>4185354</v>
      </c>
      <c r="V224" s="73">
        <v>3259174</v>
      </c>
      <c r="W224" s="73">
        <v>1443466</v>
      </c>
      <c r="X224" s="73">
        <v>2620248</v>
      </c>
      <c r="Y224" s="73">
        <v>1468158</v>
      </c>
      <c r="Z224" s="73">
        <v>1321083</v>
      </c>
      <c r="AA224" s="73">
        <v>1110123</v>
      </c>
      <c r="AB224" s="73">
        <v>4189890</v>
      </c>
      <c r="AC224" s="73">
        <v>1069782</v>
      </c>
      <c r="AD224" s="73">
        <v>9226050</v>
      </c>
      <c r="AE224" s="73">
        <v>2590735</v>
      </c>
      <c r="AF224" s="73">
        <v>8661276</v>
      </c>
      <c r="AG224" s="73">
        <v>8749926</v>
      </c>
      <c r="AH224" s="73">
        <v>19962890</v>
      </c>
      <c r="AI224" s="73">
        <v>8635770</v>
      </c>
      <c r="AJ224" s="73">
        <v>11282361</v>
      </c>
      <c r="AK224" s="99">
        <v>5354934</v>
      </c>
    </row>
    <row r="225" spans="2:37" x14ac:dyDescent="0.3">
      <c r="B225" s="90" t="s">
        <v>181</v>
      </c>
      <c r="C225" s="71">
        <v>10.85</v>
      </c>
      <c r="D225" s="71">
        <v>10.199999999999999</v>
      </c>
      <c r="E225" s="71">
        <v>11.5</v>
      </c>
      <c r="F225" s="72">
        <v>209.09207000000001</v>
      </c>
      <c r="G225" s="91" t="s">
        <v>309</v>
      </c>
      <c r="H225" s="98">
        <v>46653</v>
      </c>
      <c r="I225" s="99">
        <v>5559</v>
      </c>
      <c r="J225" s="98">
        <v>72329359</v>
      </c>
      <c r="K225" s="73">
        <v>107284841</v>
      </c>
      <c r="L225" s="73">
        <v>56994393</v>
      </c>
      <c r="M225" s="73">
        <v>79239253</v>
      </c>
      <c r="N225" s="73">
        <v>105911182</v>
      </c>
      <c r="O225" s="73">
        <v>106799509</v>
      </c>
      <c r="P225" s="73">
        <v>109126065</v>
      </c>
      <c r="Q225" s="73">
        <v>43365341</v>
      </c>
      <c r="R225" s="73">
        <v>56360938</v>
      </c>
      <c r="S225" s="73">
        <v>100098094</v>
      </c>
      <c r="T225" s="73">
        <v>128664723</v>
      </c>
      <c r="U225" s="73">
        <v>122198047</v>
      </c>
      <c r="V225" s="73">
        <v>71052349</v>
      </c>
      <c r="W225" s="73">
        <v>80794391</v>
      </c>
      <c r="X225" s="73">
        <v>69768401</v>
      </c>
      <c r="Y225" s="73">
        <v>73262882</v>
      </c>
      <c r="Z225" s="73">
        <v>80276492</v>
      </c>
      <c r="AA225" s="73">
        <v>58664749</v>
      </c>
      <c r="AB225" s="73">
        <v>90113970</v>
      </c>
      <c r="AC225" s="73">
        <v>116245850</v>
      </c>
      <c r="AD225" s="73">
        <v>161930411</v>
      </c>
      <c r="AE225" s="73">
        <v>101065611</v>
      </c>
      <c r="AF225" s="73">
        <v>114292899</v>
      </c>
      <c r="AG225" s="73">
        <v>151333273</v>
      </c>
      <c r="AH225" s="73">
        <v>196642804</v>
      </c>
      <c r="AI225" s="73">
        <v>100911568</v>
      </c>
      <c r="AJ225" s="73">
        <v>200445240</v>
      </c>
      <c r="AK225" s="99">
        <v>94565027</v>
      </c>
    </row>
    <row r="226" spans="2:37" x14ac:dyDescent="0.3">
      <c r="B226" s="90" t="s">
        <v>181</v>
      </c>
      <c r="C226" s="71">
        <v>10.8</v>
      </c>
      <c r="D226" s="71">
        <v>10.3</v>
      </c>
      <c r="E226" s="71">
        <v>11.3</v>
      </c>
      <c r="F226" s="72">
        <v>207.07751999999999</v>
      </c>
      <c r="G226" s="91" t="s">
        <v>331</v>
      </c>
      <c r="H226" s="98">
        <v>0</v>
      </c>
      <c r="I226" s="99">
        <v>0</v>
      </c>
      <c r="J226" s="98">
        <v>5984660</v>
      </c>
      <c r="K226" s="73">
        <v>8991492</v>
      </c>
      <c r="L226" s="73">
        <v>4561799</v>
      </c>
      <c r="M226" s="73">
        <v>6531008</v>
      </c>
      <c r="N226" s="73">
        <v>8471562</v>
      </c>
      <c r="O226" s="73">
        <v>9228128</v>
      </c>
      <c r="P226" s="73">
        <v>9796178</v>
      </c>
      <c r="Q226" s="73">
        <v>3789137</v>
      </c>
      <c r="R226" s="73">
        <v>4621862</v>
      </c>
      <c r="S226" s="73">
        <v>9007672</v>
      </c>
      <c r="T226" s="73">
        <v>11194117</v>
      </c>
      <c r="U226" s="73">
        <v>10903114</v>
      </c>
      <c r="V226" s="73">
        <v>6381778</v>
      </c>
      <c r="W226" s="73">
        <v>6554570</v>
      </c>
      <c r="X226" s="73">
        <v>5805291</v>
      </c>
      <c r="Y226" s="73">
        <v>6261617</v>
      </c>
      <c r="Z226" s="73">
        <v>6849354</v>
      </c>
      <c r="AA226" s="73">
        <v>5106647</v>
      </c>
      <c r="AB226" s="73">
        <v>8600482</v>
      </c>
      <c r="AC226" s="73">
        <v>11002697</v>
      </c>
      <c r="AD226" s="73">
        <v>16182705</v>
      </c>
      <c r="AE226" s="73">
        <v>9938040</v>
      </c>
      <c r="AF226" s="73">
        <v>11839847</v>
      </c>
      <c r="AG226" s="73">
        <v>16633273</v>
      </c>
      <c r="AH226" s="73">
        <v>22161052</v>
      </c>
      <c r="AI226" s="73">
        <v>10950354</v>
      </c>
      <c r="AJ226" s="73">
        <v>21786456</v>
      </c>
      <c r="AK226" s="99">
        <v>10515852</v>
      </c>
    </row>
    <row r="227" spans="2:37" x14ac:dyDescent="0.3">
      <c r="B227" s="90" t="s">
        <v>321</v>
      </c>
      <c r="C227" s="71">
        <v>10.25</v>
      </c>
      <c r="D227" s="71">
        <v>9</v>
      </c>
      <c r="E227" s="71">
        <v>11.5</v>
      </c>
      <c r="F227" s="72">
        <v>89.024420000000006</v>
      </c>
      <c r="G227" s="91" t="s">
        <v>331</v>
      </c>
      <c r="H227" s="98">
        <v>63612369</v>
      </c>
      <c r="I227" s="99">
        <v>91270233</v>
      </c>
      <c r="J227" s="98">
        <v>8696000678</v>
      </c>
      <c r="K227" s="73">
        <v>9398196703</v>
      </c>
      <c r="L227" s="73">
        <v>10404963871</v>
      </c>
      <c r="M227" s="73">
        <v>12007879445</v>
      </c>
      <c r="N227" s="73">
        <v>9514011932</v>
      </c>
      <c r="O227" s="73">
        <v>12688907593</v>
      </c>
      <c r="P227" s="73">
        <v>13168552593</v>
      </c>
      <c r="Q227" s="73">
        <v>8858744861</v>
      </c>
      <c r="R227" s="73">
        <v>8881934434</v>
      </c>
      <c r="S227" s="73">
        <v>8916576979</v>
      </c>
      <c r="T227" s="73">
        <v>9723278766</v>
      </c>
      <c r="U227" s="73">
        <v>13271021807</v>
      </c>
      <c r="V227" s="73">
        <v>13637338896</v>
      </c>
      <c r="W227" s="73">
        <v>14145966092</v>
      </c>
      <c r="X227" s="73">
        <v>14631744287</v>
      </c>
      <c r="Y227" s="73">
        <v>16210060209</v>
      </c>
      <c r="Z227" s="73">
        <v>14198414138</v>
      </c>
      <c r="AA227" s="73">
        <v>17729323567</v>
      </c>
      <c r="AB227" s="73">
        <v>15187852501</v>
      </c>
      <c r="AC227" s="73">
        <v>15727239285</v>
      </c>
      <c r="AD227" s="73">
        <v>14761213020</v>
      </c>
      <c r="AE227" s="73">
        <v>17575965459</v>
      </c>
      <c r="AF227" s="73">
        <v>12378503647</v>
      </c>
      <c r="AG227" s="73">
        <v>21322997467</v>
      </c>
      <c r="AH227" s="73">
        <v>15946881080</v>
      </c>
      <c r="AI227" s="73">
        <v>19699303919</v>
      </c>
      <c r="AJ227" s="73">
        <v>33269324554</v>
      </c>
      <c r="AK227" s="99">
        <v>17375768058</v>
      </c>
    </row>
    <row r="228" spans="2:37" x14ac:dyDescent="0.3">
      <c r="B228" s="90" t="s">
        <v>140</v>
      </c>
      <c r="C228" s="71">
        <v>3.8</v>
      </c>
      <c r="D228" s="71">
        <v>2.5</v>
      </c>
      <c r="E228" s="71">
        <v>5.3</v>
      </c>
      <c r="F228" s="72">
        <v>230.05939000000001</v>
      </c>
      <c r="G228" s="91" t="s">
        <v>309</v>
      </c>
      <c r="H228" s="98">
        <v>1169295</v>
      </c>
      <c r="I228" s="99">
        <v>2558332</v>
      </c>
      <c r="J228" s="98">
        <v>6882256855</v>
      </c>
      <c r="K228" s="73">
        <v>7945101014</v>
      </c>
      <c r="L228" s="73">
        <v>7506864918</v>
      </c>
      <c r="M228" s="73">
        <v>7963283637</v>
      </c>
      <c r="N228" s="73">
        <v>8233126500</v>
      </c>
      <c r="O228" s="73">
        <v>8282245630</v>
      </c>
      <c r="P228" s="73">
        <v>8238268465</v>
      </c>
      <c r="Q228" s="73">
        <v>8449939679</v>
      </c>
      <c r="R228" s="73">
        <v>8448419530</v>
      </c>
      <c r="S228" s="73">
        <v>8783030957</v>
      </c>
      <c r="T228" s="73">
        <v>8807998765</v>
      </c>
      <c r="U228" s="73">
        <v>9229096349</v>
      </c>
      <c r="V228" s="73">
        <v>9412250343</v>
      </c>
      <c r="W228" s="73">
        <v>9326044900</v>
      </c>
      <c r="X228" s="73">
        <v>9180393060</v>
      </c>
      <c r="Y228" s="73">
        <v>8888589175</v>
      </c>
      <c r="Z228" s="73">
        <v>9427284904</v>
      </c>
      <c r="AA228" s="73">
        <v>9341613734</v>
      </c>
      <c r="AB228" s="73">
        <v>10275427884</v>
      </c>
      <c r="AC228" s="73">
        <v>10279475751</v>
      </c>
      <c r="AD228" s="73">
        <v>10556295496</v>
      </c>
      <c r="AE228" s="73">
        <v>10099421730</v>
      </c>
      <c r="AF228" s="73">
        <v>10083353801</v>
      </c>
      <c r="AG228" s="73">
        <v>10583446986</v>
      </c>
      <c r="AH228" s="73">
        <v>10935084818</v>
      </c>
      <c r="AI228" s="73">
        <v>10924386909</v>
      </c>
      <c r="AJ228" s="73">
        <v>1838497469</v>
      </c>
      <c r="AK228" s="99">
        <v>13389417868</v>
      </c>
    </row>
    <row r="229" spans="2:37" x14ac:dyDescent="0.3">
      <c r="B229" s="90" t="s">
        <v>140</v>
      </c>
      <c r="C229" s="71">
        <v>3.65</v>
      </c>
      <c r="D229" s="71">
        <v>2.2999999999999998</v>
      </c>
      <c r="E229" s="71">
        <v>5</v>
      </c>
      <c r="F229" s="72">
        <v>228.04483999999999</v>
      </c>
      <c r="G229" s="91" t="s">
        <v>331</v>
      </c>
      <c r="H229" s="98">
        <v>0</v>
      </c>
      <c r="I229" s="99">
        <v>0</v>
      </c>
      <c r="J229" s="98">
        <v>144018237</v>
      </c>
      <c r="K229" s="73">
        <v>196757331</v>
      </c>
      <c r="L229" s="73">
        <v>204981570</v>
      </c>
      <c r="M229" s="73">
        <v>219855880</v>
      </c>
      <c r="N229" s="73">
        <v>232685552</v>
      </c>
      <c r="O229" s="73">
        <v>234478860</v>
      </c>
      <c r="P229" s="73">
        <v>230963385</v>
      </c>
      <c r="Q229" s="73">
        <v>242514176</v>
      </c>
      <c r="R229" s="73">
        <v>246960861</v>
      </c>
      <c r="S229" s="73">
        <v>252801234</v>
      </c>
      <c r="T229" s="73">
        <v>253071620</v>
      </c>
      <c r="U229" s="73">
        <v>262451086</v>
      </c>
      <c r="V229" s="73">
        <v>279645034</v>
      </c>
      <c r="W229" s="73">
        <v>278779308</v>
      </c>
      <c r="X229" s="73">
        <v>255866021</v>
      </c>
      <c r="Y229" s="73">
        <v>248807680</v>
      </c>
      <c r="Z229" s="73">
        <v>260130122</v>
      </c>
      <c r="AA229" s="73">
        <v>265204944</v>
      </c>
      <c r="AB229" s="73">
        <v>313590640</v>
      </c>
      <c r="AC229" s="73">
        <v>285328540</v>
      </c>
      <c r="AD229" s="73">
        <v>322925713</v>
      </c>
      <c r="AE229" s="73">
        <v>304152250</v>
      </c>
      <c r="AF229" s="73">
        <v>293231756</v>
      </c>
      <c r="AG229" s="73">
        <v>386035128</v>
      </c>
      <c r="AH229" s="73">
        <v>402642364</v>
      </c>
      <c r="AI229" s="73">
        <v>422344781</v>
      </c>
      <c r="AJ229" s="73">
        <v>30578786</v>
      </c>
      <c r="AK229" s="99">
        <v>616789340</v>
      </c>
    </row>
    <row r="230" spans="2:37" x14ac:dyDescent="0.3">
      <c r="B230" s="90" t="s">
        <v>164</v>
      </c>
      <c r="C230" s="71">
        <v>9</v>
      </c>
      <c r="D230" s="71">
        <v>8.3000000000000007</v>
      </c>
      <c r="E230" s="71">
        <v>9.6999999999999993</v>
      </c>
      <c r="F230" s="72">
        <v>198.07607999999999</v>
      </c>
      <c r="G230" s="91" t="s">
        <v>309</v>
      </c>
      <c r="H230" s="98">
        <v>10993</v>
      </c>
      <c r="I230" s="99">
        <v>19784</v>
      </c>
      <c r="J230" s="98">
        <v>109681</v>
      </c>
      <c r="K230" s="73">
        <v>138170</v>
      </c>
      <c r="L230" s="73">
        <v>27393</v>
      </c>
      <c r="M230" s="73">
        <v>109618</v>
      </c>
      <c r="N230" s="73">
        <v>139384</v>
      </c>
      <c r="O230" s="73">
        <v>167223</v>
      </c>
      <c r="P230" s="73">
        <v>185997</v>
      </c>
      <c r="Q230" s="73">
        <v>99244</v>
      </c>
      <c r="R230" s="73">
        <v>127521</v>
      </c>
      <c r="S230" s="73">
        <v>261392</v>
      </c>
      <c r="T230" s="73">
        <v>90432</v>
      </c>
      <c r="U230" s="73">
        <v>338753</v>
      </c>
      <c r="V230" s="73">
        <v>300233</v>
      </c>
      <c r="W230" s="73">
        <v>355652</v>
      </c>
      <c r="X230" s="73">
        <v>219577</v>
      </c>
      <c r="Y230" s="73">
        <v>602068</v>
      </c>
      <c r="Z230" s="73">
        <v>500025</v>
      </c>
      <c r="AA230" s="73">
        <v>518897</v>
      </c>
      <c r="AB230" s="73">
        <v>569597</v>
      </c>
      <c r="AC230" s="73">
        <v>568422</v>
      </c>
      <c r="AD230" s="73">
        <v>675078</v>
      </c>
      <c r="AE230" s="73">
        <v>535335</v>
      </c>
      <c r="AF230" s="73">
        <v>784525</v>
      </c>
      <c r="AG230" s="73">
        <v>668923</v>
      </c>
      <c r="AH230" s="73">
        <v>721082</v>
      </c>
      <c r="AI230" s="73">
        <v>634272</v>
      </c>
      <c r="AJ230" s="73">
        <v>671152</v>
      </c>
      <c r="AK230" s="99">
        <v>897809</v>
      </c>
    </row>
    <row r="231" spans="2:37" x14ac:dyDescent="0.3">
      <c r="B231" s="90" t="s">
        <v>164</v>
      </c>
      <c r="C231" s="71">
        <v>12.35</v>
      </c>
      <c r="D231" s="71">
        <v>12</v>
      </c>
      <c r="E231" s="71">
        <v>12.7</v>
      </c>
      <c r="F231" s="72">
        <v>196.06153</v>
      </c>
      <c r="G231" s="91" t="s">
        <v>331</v>
      </c>
      <c r="H231" s="98">
        <v>0</v>
      </c>
      <c r="I231" s="99">
        <v>4612</v>
      </c>
      <c r="J231" s="98">
        <v>1696518</v>
      </c>
      <c r="K231" s="73">
        <v>2276967</v>
      </c>
      <c r="L231" s="73">
        <v>1223746</v>
      </c>
      <c r="M231" s="73">
        <v>1207486</v>
      </c>
      <c r="N231" s="73">
        <v>1447454</v>
      </c>
      <c r="O231" s="73">
        <v>1297085</v>
      </c>
      <c r="P231" s="73">
        <v>1558967</v>
      </c>
      <c r="Q231" s="73">
        <v>919818</v>
      </c>
      <c r="R231" s="73">
        <v>392053</v>
      </c>
      <c r="S231" s="73">
        <v>2790077</v>
      </c>
      <c r="T231" s="73">
        <v>2546206</v>
      </c>
      <c r="U231" s="73">
        <v>2193095</v>
      </c>
      <c r="V231" s="73">
        <v>2272138</v>
      </c>
      <c r="W231" s="73">
        <v>1738991</v>
      </c>
      <c r="X231" s="73">
        <v>2511597</v>
      </c>
      <c r="Y231" s="73">
        <v>1968606</v>
      </c>
      <c r="Z231" s="73">
        <v>1850590</v>
      </c>
      <c r="AA231" s="73">
        <v>1240159</v>
      </c>
      <c r="AB231" s="73">
        <v>2247921</v>
      </c>
      <c r="AC231" s="73">
        <v>1223263</v>
      </c>
      <c r="AD231" s="73">
        <v>5843098</v>
      </c>
      <c r="AE231" s="73">
        <v>2248466</v>
      </c>
      <c r="AF231" s="73">
        <v>2146763</v>
      </c>
      <c r="AG231" s="73">
        <v>3661520</v>
      </c>
      <c r="AH231" s="73">
        <v>3350100</v>
      </c>
      <c r="AI231" s="73">
        <v>3475491</v>
      </c>
      <c r="AJ231" s="73">
        <v>4810584</v>
      </c>
      <c r="AK231" s="99">
        <v>4744248</v>
      </c>
    </row>
    <row r="232" spans="2:37" x14ac:dyDescent="0.3">
      <c r="B232" s="90" t="s">
        <v>218</v>
      </c>
      <c r="C232" s="71">
        <v>12.5</v>
      </c>
      <c r="D232" s="71">
        <v>10</v>
      </c>
      <c r="E232" s="71">
        <v>15</v>
      </c>
      <c r="F232" s="72">
        <v>147.11279999999999</v>
      </c>
      <c r="G232" s="91" t="s">
        <v>309</v>
      </c>
      <c r="H232" s="98">
        <v>17530573</v>
      </c>
      <c r="I232" s="99">
        <v>9308643</v>
      </c>
      <c r="J232" s="98">
        <v>2616889</v>
      </c>
      <c r="K232" s="73">
        <v>33137581</v>
      </c>
      <c r="L232" s="73">
        <v>33729494</v>
      </c>
      <c r="M232" s="73">
        <v>33846612</v>
      </c>
      <c r="N232" s="73">
        <v>37412779</v>
      </c>
      <c r="O232" s="73">
        <v>35830715</v>
      </c>
      <c r="P232" s="73">
        <v>36304602</v>
      </c>
      <c r="Q232" s="73">
        <v>36752963</v>
      </c>
      <c r="R232" s="73">
        <v>43237692</v>
      </c>
      <c r="S232" s="73">
        <v>35485094</v>
      </c>
      <c r="T232" s="73">
        <v>38074834</v>
      </c>
      <c r="U232" s="73">
        <v>37990539</v>
      </c>
      <c r="V232" s="73">
        <v>41775723</v>
      </c>
      <c r="W232" s="73">
        <v>41073075</v>
      </c>
      <c r="X232" s="73">
        <v>41298147</v>
      </c>
      <c r="Y232" s="73">
        <v>41239561</v>
      </c>
      <c r="Z232" s="73">
        <v>41410793</v>
      </c>
      <c r="AA232" s="73">
        <v>44813538</v>
      </c>
      <c r="AB232" s="73">
        <v>44105780</v>
      </c>
      <c r="AC232" s="73">
        <v>43017498</v>
      </c>
      <c r="AD232" s="73">
        <v>48779350</v>
      </c>
      <c r="AE232" s="73">
        <v>43353062</v>
      </c>
      <c r="AF232" s="73">
        <v>49213148</v>
      </c>
      <c r="AG232" s="73">
        <v>56127087</v>
      </c>
      <c r="AH232" s="73">
        <v>59243692</v>
      </c>
      <c r="AI232" s="73">
        <v>62443450</v>
      </c>
      <c r="AJ232" s="73">
        <v>55555440</v>
      </c>
      <c r="AK232" s="99">
        <v>76548871</v>
      </c>
    </row>
    <row r="233" spans="2:37" x14ac:dyDescent="0.3">
      <c r="B233" s="90" t="s">
        <v>191</v>
      </c>
      <c r="C233" s="71">
        <v>11.7</v>
      </c>
      <c r="D233" s="71">
        <v>11.2</v>
      </c>
      <c r="E233" s="71">
        <v>12.2</v>
      </c>
      <c r="F233" s="72">
        <v>135.02879999999999</v>
      </c>
      <c r="G233" s="91" t="s">
        <v>309</v>
      </c>
      <c r="H233" s="98">
        <v>0</v>
      </c>
      <c r="I233" s="99">
        <v>0</v>
      </c>
      <c r="J233" s="98">
        <v>11900174</v>
      </c>
      <c r="K233" s="73">
        <v>15961874</v>
      </c>
      <c r="L233" s="73">
        <v>13497207</v>
      </c>
      <c r="M233" s="73">
        <v>14359690</v>
      </c>
      <c r="N233" s="73">
        <v>14590757</v>
      </c>
      <c r="O233" s="73">
        <v>13554417</v>
      </c>
      <c r="P233" s="73">
        <v>15303438</v>
      </c>
      <c r="Q233" s="73">
        <v>15849930</v>
      </c>
      <c r="R233" s="73">
        <v>14458742</v>
      </c>
      <c r="S233" s="73">
        <v>14925701</v>
      </c>
      <c r="T233" s="73">
        <v>16699712</v>
      </c>
      <c r="U233" s="73">
        <v>19867861</v>
      </c>
      <c r="V233" s="73">
        <v>15413851</v>
      </c>
      <c r="W233" s="73">
        <v>18697081</v>
      </c>
      <c r="X233" s="73">
        <v>15430467</v>
      </c>
      <c r="Y233" s="73">
        <v>16846341</v>
      </c>
      <c r="Z233" s="73">
        <v>18604035</v>
      </c>
      <c r="AA233" s="73">
        <v>16663896</v>
      </c>
      <c r="AB233" s="73">
        <v>19094821</v>
      </c>
      <c r="AC233" s="73">
        <v>19236084</v>
      </c>
      <c r="AD233" s="73">
        <v>16725611</v>
      </c>
      <c r="AE233" s="73">
        <v>21282120</v>
      </c>
      <c r="AF233" s="73">
        <v>16117134</v>
      </c>
      <c r="AG233" s="73">
        <v>25135617</v>
      </c>
      <c r="AH233" s="73">
        <v>25551372</v>
      </c>
      <c r="AI233" s="73">
        <v>22982560</v>
      </c>
      <c r="AJ233" s="73">
        <v>32896019</v>
      </c>
      <c r="AK233" s="99">
        <v>25115932</v>
      </c>
    </row>
    <row r="234" spans="2:37" x14ac:dyDescent="0.3">
      <c r="B234" s="90" t="s">
        <v>191</v>
      </c>
      <c r="C234" s="71">
        <v>16.45</v>
      </c>
      <c r="D234" s="71">
        <v>13</v>
      </c>
      <c r="E234" s="71">
        <v>19.899999999999999</v>
      </c>
      <c r="F234" s="72">
        <v>133.01425</v>
      </c>
      <c r="G234" s="91" t="s">
        <v>331</v>
      </c>
      <c r="H234" s="98">
        <v>34946483</v>
      </c>
      <c r="I234" s="99">
        <v>33212082</v>
      </c>
      <c r="J234" s="98">
        <v>489273470</v>
      </c>
      <c r="K234" s="73">
        <v>2342918715</v>
      </c>
      <c r="L234" s="73">
        <v>1999859114</v>
      </c>
      <c r="M234" s="73">
        <v>2414249038</v>
      </c>
      <c r="N234" s="73">
        <v>3147391329</v>
      </c>
      <c r="O234" s="73">
        <v>2397905623</v>
      </c>
      <c r="P234" s="73">
        <v>2777207092</v>
      </c>
      <c r="Q234" s="73">
        <v>2419985687</v>
      </c>
      <c r="R234" s="73">
        <v>2379065440</v>
      </c>
      <c r="S234" s="73">
        <v>3749401213</v>
      </c>
      <c r="T234" s="73">
        <v>4464265566</v>
      </c>
      <c r="U234" s="73">
        <v>4907550255</v>
      </c>
      <c r="V234" s="73">
        <v>3344665544</v>
      </c>
      <c r="W234" s="73">
        <v>2870999753</v>
      </c>
      <c r="X234" s="73">
        <v>5064891083</v>
      </c>
      <c r="Y234" s="73">
        <v>4779363828</v>
      </c>
      <c r="Z234" s="73">
        <v>4992732954</v>
      </c>
      <c r="AA234" s="73">
        <v>4444872258</v>
      </c>
      <c r="AB234" s="73">
        <v>6304242431</v>
      </c>
      <c r="AC234" s="73">
        <v>5927096171</v>
      </c>
      <c r="AD234" s="73">
        <v>6864614625</v>
      </c>
      <c r="AE234" s="73">
        <v>7291604042</v>
      </c>
      <c r="AF234" s="73">
        <v>6517880541</v>
      </c>
      <c r="AG234" s="73">
        <v>14291897117</v>
      </c>
      <c r="AH234" s="73">
        <v>12482564936</v>
      </c>
      <c r="AI234" s="73">
        <v>11658731233</v>
      </c>
      <c r="AJ234" s="73">
        <v>15464436420</v>
      </c>
      <c r="AK234" s="99">
        <v>11975535379</v>
      </c>
    </row>
    <row r="235" spans="2:37" x14ac:dyDescent="0.3">
      <c r="B235" s="90" t="s">
        <v>314</v>
      </c>
      <c r="C235" s="71">
        <v>4</v>
      </c>
      <c r="D235" s="71">
        <v>3</v>
      </c>
      <c r="E235" s="71">
        <v>5</v>
      </c>
      <c r="F235" s="72">
        <v>103.00368</v>
      </c>
      <c r="G235" s="91" t="s">
        <v>331</v>
      </c>
      <c r="H235" s="98">
        <v>1638571</v>
      </c>
      <c r="I235" s="99">
        <v>1394792</v>
      </c>
      <c r="J235" s="98">
        <v>10452515</v>
      </c>
      <c r="K235" s="73">
        <v>11309862</v>
      </c>
      <c r="L235" s="73">
        <v>8056903</v>
      </c>
      <c r="M235" s="73">
        <v>8842181</v>
      </c>
      <c r="N235" s="73">
        <v>11801962</v>
      </c>
      <c r="O235" s="73">
        <v>10837059</v>
      </c>
      <c r="P235" s="73">
        <v>9364857</v>
      </c>
      <c r="Q235" s="73">
        <v>7121441</v>
      </c>
      <c r="R235" s="73">
        <v>6163572</v>
      </c>
      <c r="S235" s="73">
        <v>9006289</v>
      </c>
      <c r="T235" s="73">
        <v>9615696</v>
      </c>
      <c r="U235" s="73">
        <v>10536422</v>
      </c>
      <c r="V235" s="73">
        <v>10663376</v>
      </c>
      <c r="W235" s="73">
        <v>10166162</v>
      </c>
      <c r="X235" s="73">
        <v>8994695</v>
      </c>
      <c r="Y235" s="73">
        <v>10382439</v>
      </c>
      <c r="Z235" s="73">
        <v>10421263</v>
      </c>
      <c r="AA235" s="73">
        <v>10713865</v>
      </c>
      <c r="AB235" s="73">
        <v>11986607</v>
      </c>
      <c r="AC235" s="73">
        <v>11201541</v>
      </c>
      <c r="AD235" s="73">
        <v>13829475</v>
      </c>
      <c r="AE235" s="73">
        <v>11781687</v>
      </c>
      <c r="AF235" s="73">
        <v>10374253</v>
      </c>
      <c r="AG235" s="73">
        <v>16891202</v>
      </c>
      <c r="AH235" s="73">
        <v>18153779</v>
      </c>
      <c r="AI235" s="73">
        <v>15979858</v>
      </c>
      <c r="AJ235" s="73">
        <v>19005566</v>
      </c>
      <c r="AK235" s="99">
        <v>17207049</v>
      </c>
    </row>
    <row r="236" spans="2:37" x14ac:dyDescent="0.3">
      <c r="B236" s="90" t="s">
        <v>146</v>
      </c>
      <c r="C236" s="71">
        <v>5.5</v>
      </c>
      <c r="D236" s="71">
        <v>4.5</v>
      </c>
      <c r="E236" s="71">
        <v>6.5</v>
      </c>
      <c r="F236" s="72">
        <v>233.12844999999999</v>
      </c>
      <c r="G236" s="91" t="s">
        <v>309</v>
      </c>
      <c r="H236" s="98">
        <v>0</v>
      </c>
      <c r="I236" s="99">
        <v>2880</v>
      </c>
      <c r="J236" s="98">
        <v>38438</v>
      </c>
      <c r="K236" s="73">
        <v>3183</v>
      </c>
      <c r="L236" s="73">
        <v>62916</v>
      </c>
      <c r="M236" s="73">
        <v>39870</v>
      </c>
      <c r="N236" s="73">
        <v>0</v>
      </c>
      <c r="O236" s="73">
        <v>7952</v>
      </c>
      <c r="P236" s="73">
        <v>2294</v>
      </c>
      <c r="Q236" s="73">
        <v>0</v>
      </c>
      <c r="R236" s="73">
        <v>0</v>
      </c>
      <c r="S236" s="73">
        <v>0</v>
      </c>
      <c r="T236" s="73">
        <v>8270</v>
      </c>
      <c r="U236" s="73">
        <v>0</v>
      </c>
      <c r="V236" s="73">
        <v>0</v>
      </c>
      <c r="W236" s="73">
        <v>0</v>
      </c>
      <c r="X236" s="73">
        <v>0</v>
      </c>
      <c r="Y236" s="73">
        <v>3490</v>
      </c>
      <c r="Z236" s="73">
        <v>35369</v>
      </c>
      <c r="AA236" s="73">
        <v>3434</v>
      </c>
      <c r="AB236" s="73">
        <v>27341</v>
      </c>
      <c r="AC236" s="73">
        <v>34362</v>
      </c>
      <c r="AD236" s="73">
        <v>0</v>
      </c>
      <c r="AE236" s="73">
        <v>199248</v>
      </c>
      <c r="AF236" s="73">
        <v>207303</v>
      </c>
      <c r="AG236" s="73">
        <v>22321</v>
      </c>
      <c r="AH236" s="73">
        <v>3655</v>
      </c>
      <c r="AI236" s="73">
        <v>30096</v>
      </c>
      <c r="AJ236" s="73">
        <v>14750</v>
      </c>
      <c r="AK236" s="99">
        <v>34488</v>
      </c>
    </row>
    <row r="237" spans="2:37" x14ac:dyDescent="0.3">
      <c r="B237" s="90" t="s">
        <v>194</v>
      </c>
      <c r="C237" s="71">
        <v>11.85</v>
      </c>
      <c r="D237" s="71">
        <v>11.2</v>
      </c>
      <c r="E237" s="71">
        <v>12.5</v>
      </c>
      <c r="F237" s="72">
        <v>150.05833000000001</v>
      </c>
      <c r="G237" s="91" t="s">
        <v>309</v>
      </c>
      <c r="H237" s="98">
        <v>320037</v>
      </c>
      <c r="I237" s="99">
        <v>353436</v>
      </c>
      <c r="J237" s="98">
        <v>1677477356</v>
      </c>
      <c r="K237" s="73">
        <v>2143657159</v>
      </c>
      <c r="L237" s="73">
        <v>1842456921</v>
      </c>
      <c r="M237" s="73">
        <v>1993519610</v>
      </c>
      <c r="N237" s="73">
        <v>2002740441</v>
      </c>
      <c r="O237" s="73">
        <v>1852295421</v>
      </c>
      <c r="P237" s="73">
        <v>2148223999</v>
      </c>
      <c r="Q237" s="73">
        <v>2205059305</v>
      </c>
      <c r="R237" s="73">
        <v>1985241224</v>
      </c>
      <c r="S237" s="73">
        <v>2088122910</v>
      </c>
      <c r="T237" s="73">
        <v>2278311350</v>
      </c>
      <c r="U237" s="73">
        <v>2724566913</v>
      </c>
      <c r="V237" s="73">
        <v>2164172479</v>
      </c>
      <c r="W237" s="73">
        <v>2488561742</v>
      </c>
      <c r="X237" s="73">
        <v>2252788001</v>
      </c>
      <c r="Y237" s="73">
        <v>2398924379</v>
      </c>
      <c r="Z237" s="73">
        <v>2597714966</v>
      </c>
      <c r="AA237" s="73">
        <v>2328803994</v>
      </c>
      <c r="AB237" s="73">
        <v>2628544221</v>
      </c>
      <c r="AC237" s="73">
        <v>2690801730</v>
      </c>
      <c r="AD237" s="73">
        <v>2424379177</v>
      </c>
      <c r="AE237" s="73">
        <v>3057796409</v>
      </c>
      <c r="AF237" s="73">
        <v>2360676719</v>
      </c>
      <c r="AG237" s="73">
        <v>3503753064</v>
      </c>
      <c r="AH237" s="73">
        <v>3493778385</v>
      </c>
      <c r="AI237" s="73">
        <v>3185066734</v>
      </c>
      <c r="AJ237" s="73">
        <v>4475690953</v>
      </c>
      <c r="AK237" s="99">
        <v>3484479644</v>
      </c>
    </row>
    <row r="238" spans="2:37" x14ac:dyDescent="0.3">
      <c r="B238" s="90" t="s">
        <v>194</v>
      </c>
      <c r="C238" s="71">
        <v>11.7</v>
      </c>
      <c r="D238" s="71">
        <v>11.2</v>
      </c>
      <c r="E238" s="71">
        <v>12.2</v>
      </c>
      <c r="F238" s="72">
        <v>148.04376999999999</v>
      </c>
      <c r="G238" s="91" t="s">
        <v>331</v>
      </c>
      <c r="H238" s="98">
        <v>0</v>
      </c>
      <c r="I238" s="99">
        <v>0</v>
      </c>
      <c r="J238" s="98">
        <v>171774958</v>
      </c>
      <c r="K238" s="73">
        <v>227005607</v>
      </c>
      <c r="L238" s="73">
        <v>204761765</v>
      </c>
      <c r="M238" s="73">
        <v>226989542</v>
      </c>
      <c r="N238" s="73">
        <v>224022460</v>
      </c>
      <c r="O238" s="73">
        <v>214206145</v>
      </c>
      <c r="P238" s="73">
        <v>233193051</v>
      </c>
      <c r="Q238" s="73">
        <v>258056559</v>
      </c>
      <c r="R238" s="73">
        <v>235578829</v>
      </c>
      <c r="S238" s="73">
        <v>240223451</v>
      </c>
      <c r="T238" s="73">
        <v>262410457</v>
      </c>
      <c r="U238" s="73">
        <v>359984329</v>
      </c>
      <c r="V238" s="73">
        <v>238096779</v>
      </c>
      <c r="W238" s="73">
        <v>282350268</v>
      </c>
      <c r="X238" s="73">
        <v>275652399</v>
      </c>
      <c r="Y238" s="73">
        <v>296927451</v>
      </c>
      <c r="Z238" s="73">
        <v>365017890</v>
      </c>
      <c r="AA238" s="73">
        <v>276839771</v>
      </c>
      <c r="AB238" s="73">
        <v>337072174</v>
      </c>
      <c r="AC238" s="73">
        <v>498692330</v>
      </c>
      <c r="AD238" s="73">
        <v>376346446</v>
      </c>
      <c r="AE238" s="73">
        <v>576738957</v>
      </c>
      <c r="AF238" s="73">
        <v>425715078</v>
      </c>
      <c r="AG238" s="73">
        <v>534620401</v>
      </c>
      <c r="AH238" s="73">
        <v>510257026</v>
      </c>
      <c r="AI238" s="73">
        <v>463796282</v>
      </c>
      <c r="AJ238" s="73">
        <v>751658153</v>
      </c>
      <c r="AK238" s="99">
        <v>504804168</v>
      </c>
    </row>
    <row r="239" spans="2:37" x14ac:dyDescent="0.3">
      <c r="B239" s="90" t="s">
        <v>274</v>
      </c>
      <c r="C239" s="71">
        <v>14.1</v>
      </c>
      <c r="D239" s="71">
        <v>13.6</v>
      </c>
      <c r="E239" s="71">
        <v>14.6</v>
      </c>
      <c r="F239" s="72">
        <v>149.08083999999999</v>
      </c>
      <c r="G239" s="91" t="s">
        <v>309</v>
      </c>
      <c r="H239" s="98">
        <v>40105</v>
      </c>
      <c r="I239" s="99">
        <v>236462</v>
      </c>
      <c r="J239" s="98">
        <v>9572252</v>
      </c>
      <c r="K239" s="73">
        <v>6221069</v>
      </c>
      <c r="L239" s="73">
        <v>9030143</v>
      </c>
      <c r="M239" s="73">
        <v>7885793</v>
      </c>
      <c r="N239" s="73">
        <v>5071783</v>
      </c>
      <c r="O239" s="73">
        <v>8968395</v>
      </c>
      <c r="P239" s="73">
        <v>4950364</v>
      </c>
      <c r="Q239" s="73">
        <v>3529484</v>
      </c>
      <c r="R239" s="73">
        <v>3594870</v>
      </c>
      <c r="S239" s="73">
        <v>5760127</v>
      </c>
      <c r="T239" s="73">
        <v>5533071</v>
      </c>
      <c r="U239" s="73">
        <v>6342976</v>
      </c>
      <c r="V239" s="73">
        <v>6148339</v>
      </c>
      <c r="W239" s="73">
        <v>5211601</v>
      </c>
      <c r="X239" s="73">
        <v>5506121</v>
      </c>
      <c r="Y239" s="73">
        <v>6298198</v>
      </c>
      <c r="Z239" s="73">
        <v>4252095</v>
      </c>
      <c r="AA239" s="73">
        <v>6580808</v>
      </c>
      <c r="AB239" s="73">
        <v>5749274</v>
      </c>
      <c r="AC239" s="73">
        <v>8230649</v>
      </c>
      <c r="AD239" s="73">
        <v>6463737</v>
      </c>
      <c r="AE239" s="73">
        <v>14342735</v>
      </c>
      <c r="AF239" s="73">
        <v>9665002</v>
      </c>
      <c r="AG239" s="73">
        <v>6843745</v>
      </c>
      <c r="AH239" s="73">
        <v>3054003</v>
      </c>
      <c r="AI239" s="73">
        <v>6052247</v>
      </c>
      <c r="AJ239" s="73">
        <v>8353083</v>
      </c>
      <c r="AK239" s="99">
        <v>10855664</v>
      </c>
    </row>
    <row r="240" spans="2:37" x14ac:dyDescent="0.3">
      <c r="B240" s="90" t="s">
        <v>274</v>
      </c>
      <c r="C240" s="71">
        <v>9.5</v>
      </c>
      <c r="D240" s="71">
        <v>9</v>
      </c>
      <c r="E240" s="71">
        <v>10</v>
      </c>
      <c r="F240" s="72">
        <v>147.06628000000001</v>
      </c>
      <c r="G240" s="91" t="s">
        <v>331</v>
      </c>
      <c r="H240" s="98">
        <v>57955</v>
      </c>
      <c r="I240" s="99">
        <v>179464</v>
      </c>
      <c r="J240" s="98">
        <v>2678106</v>
      </c>
      <c r="K240" s="73">
        <v>1606169</v>
      </c>
      <c r="L240" s="73">
        <v>1396298</v>
      </c>
      <c r="M240" s="73">
        <v>1284306</v>
      </c>
      <c r="N240" s="73">
        <v>1301524</v>
      </c>
      <c r="O240" s="73">
        <v>1194886</v>
      </c>
      <c r="P240" s="73">
        <v>1037159</v>
      </c>
      <c r="Q240" s="73">
        <v>511950</v>
      </c>
      <c r="R240" s="73">
        <v>959461</v>
      </c>
      <c r="S240" s="73">
        <v>1934215</v>
      </c>
      <c r="T240" s="73">
        <v>2976147</v>
      </c>
      <c r="U240" s="73">
        <v>2233528</v>
      </c>
      <c r="V240" s="73">
        <v>1824214</v>
      </c>
      <c r="W240" s="73">
        <v>1000082</v>
      </c>
      <c r="X240" s="73">
        <v>2123651</v>
      </c>
      <c r="Y240" s="73">
        <v>1526816</v>
      </c>
      <c r="Z240" s="73">
        <v>2493122</v>
      </c>
      <c r="AA240" s="73">
        <v>1676232</v>
      </c>
      <c r="AB240" s="73">
        <v>3119940</v>
      </c>
      <c r="AC240" s="73">
        <v>2427941</v>
      </c>
      <c r="AD240" s="73">
        <v>2614027</v>
      </c>
      <c r="AE240" s="73">
        <v>2873193</v>
      </c>
      <c r="AF240" s="73">
        <v>4147472</v>
      </c>
      <c r="AG240" s="73">
        <v>3172498</v>
      </c>
      <c r="AH240" s="73">
        <v>2988562</v>
      </c>
      <c r="AI240" s="73">
        <v>3861343</v>
      </c>
      <c r="AJ240" s="73">
        <v>4761756</v>
      </c>
      <c r="AK240" s="99">
        <v>5744750</v>
      </c>
    </row>
    <row r="241" spans="2:37" x14ac:dyDescent="0.3">
      <c r="B241" s="90" t="s">
        <v>330</v>
      </c>
      <c r="C241" s="71">
        <v>14.5</v>
      </c>
      <c r="D241" s="71">
        <v>14</v>
      </c>
      <c r="E241" s="71">
        <v>15</v>
      </c>
      <c r="F241" s="72">
        <v>227.03261000000001</v>
      </c>
      <c r="G241" s="91" t="s">
        <v>331</v>
      </c>
      <c r="H241" s="98">
        <v>0</v>
      </c>
      <c r="I241" s="99">
        <v>0</v>
      </c>
      <c r="J241" s="98">
        <v>28353</v>
      </c>
      <c r="K241" s="73">
        <v>25501</v>
      </c>
      <c r="L241" s="73">
        <v>32743</v>
      </c>
      <c r="M241" s="73">
        <v>0</v>
      </c>
      <c r="N241" s="73">
        <v>15023</v>
      </c>
      <c r="O241" s="73">
        <v>12723</v>
      </c>
      <c r="P241" s="73">
        <v>11466</v>
      </c>
      <c r="Q241" s="73">
        <v>23903</v>
      </c>
      <c r="R241" s="73">
        <v>31934</v>
      </c>
      <c r="S241" s="73">
        <v>11421</v>
      </c>
      <c r="T241" s="73">
        <v>0</v>
      </c>
      <c r="U241" s="73">
        <v>0</v>
      </c>
      <c r="V241" s="73">
        <v>36047</v>
      </c>
      <c r="W241" s="73">
        <v>39137</v>
      </c>
      <c r="X241" s="73">
        <v>44641</v>
      </c>
      <c r="Y241" s="73">
        <v>32007</v>
      </c>
      <c r="Z241" s="73">
        <v>26825</v>
      </c>
      <c r="AA241" s="73">
        <v>46659</v>
      </c>
      <c r="AB241" s="73">
        <v>0</v>
      </c>
      <c r="AC241" s="73">
        <v>108375</v>
      </c>
      <c r="AD241" s="73">
        <v>57857</v>
      </c>
      <c r="AE241" s="73">
        <v>122330</v>
      </c>
      <c r="AF241" s="73">
        <v>51575</v>
      </c>
      <c r="AG241" s="73">
        <v>0</v>
      </c>
      <c r="AH241" s="73">
        <v>116020</v>
      </c>
      <c r="AI241" s="73">
        <v>171796</v>
      </c>
      <c r="AJ241" s="73">
        <v>0</v>
      </c>
      <c r="AK241" s="99">
        <v>0</v>
      </c>
    </row>
    <row r="242" spans="2:37" x14ac:dyDescent="0.3">
      <c r="B242" s="90" t="s">
        <v>199</v>
      </c>
      <c r="C242" s="71">
        <v>12.1</v>
      </c>
      <c r="D242" s="71">
        <v>11.9</v>
      </c>
      <c r="E242" s="71">
        <v>12.3</v>
      </c>
      <c r="F242" s="72">
        <v>181.07066</v>
      </c>
      <c r="G242" s="91" t="s">
        <v>309</v>
      </c>
      <c r="H242" s="98">
        <v>90864</v>
      </c>
      <c r="I242" s="99">
        <v>68531</v>
      </c>
      <c r="J242" s="98">
        <v>1806</v>
      </c>
      <c r="K242" s="73">
        <v>0</v>
      </c>
      <c r="L242" s="73">
        <v>22749</v>
      </c>
      <c r="M242" s="73">
        <v>8231</v>
      </c>
      <c r="N242" s="73">
        <v>0</v>
      </c>
      <c r="O242" s="73">
        <v>55623</v>
      </c>
      <c r="P242" s="73">
        <v>56764</v>
      </c>
      <c r="Q242" s="73">
        <v>22</v>
      </c>
      <c r="R242" s="73">
        <v>64058</v>
      </c>
      <c r="S242" s="73">
        <v>60529</v>
      </c>
      <c r="T242" s="73">
        <v>20785</v>
      </c>
      <c r="U242" s="73">
        <v>5634</v>
      </c>
      <c r="V242" s="73">
        <v>0</v>
      </c>
      <c r="W242" s="73">
        <v>4766</v>
      </c>
      <c r="X242" s="73">
        <v>0</v>
      </c>
      <c r="Y242" s="73">
        <v>0</v>
      </c>
      <c r="Z242" s="73">
        <v>35813</v>
      </c>
      <c r="AA242" s="73">
        <v>36841</v>
      </c>
      <c r="AB242" s="73">
        <v>7410</v>
      </c>
      <c r="AC242" s="73">
        <v>35606</v>
      </c>
      <c r="AD242" s="73">
        <v>38084</v>
      </c>
      <c r="AE242" s="73">
        <v>67865</v>
      </c>
      <c r="AF242" s="73">
        <v>28141</v>
      </c>
      <c r="AG242" s="73">
        <v>60553</v>
      </c>
      <c r="AH242" s="73">
        <v>153</v>
      </c>
      <c r="AI242" s="73">
        <v>10404</v>
      </c>
      <c r="AJ242" s="73">
        <v>87844</v>
      </c>
      <c r="AK242" s="99">
        <v>844</v>
      </c>
    </row>
    <row r="243" spans="2:37" x14ac:dyDescent="0.3">
      <c r="B243" s="90" t="s">
        <v>199</v>
      </c>
      <c r="C243" s="71">
        <v>12.25</v>
      </c>
      <c r="D243" s="71">
        <v>11.5</v>
      </c>
      <c r="E243" s="71">
        <v>13</v>
      </c>
      <c r="F243" s="72">
        <v>179.05610999999999</v>
      </c>
      <c r="G243" s="91" t="s">
        <v>331</v>
      </c>
      <c r="H243" s="98">
        <v>84648</v>
      </c>
      <c r="I243" s="99">
        <v>77365</v>
      </c>
      <c r="J243" s="98">
        <v>4041863311</v>
      </c>
      <c r="K243" s="73">
        <v>4771087970</v>
      </c>
      <c r="L243" s="73">
        <v>4788832814</v>
      </c>
      <c r="M243" s="73">
        <v>5316746989</v>
      </c>
      <c r="N243" s="73">
        <v>5019895516</v>
      </c>
      <c r="O243" s="73">
        <v>5257736212</v>
      </c>
      <c r="P243" s="73">
        <v>6009612971</v>
      </c>
      <c r="Q243" s="73">
        <v>5590913159</v>
      </c>
      <c r="R243" s="73">
        <v>4856204947</v>
      </c>
      <c r="S243" s="73">
        <v>4917881603</v>
      </c>
      <c r="T243" s="73">
        <v>4878034316</v>
      </c>
      <c r="U243" s="73">
        <v>6128185137</v>
      </c>
      <c r="V243" s="73">
        <v>6377458440</v>
      </c>
      <c r="W243" s="73">
        <v>6589675321</v>
      </c>
      <c r="X243" s="73">
        <v>7322200996</v>
      </c>
      <c r="Y243" s="73">
        <v>6937845649</v>
      </c>
      <c r="Z243" s="73">
        <v>7441881970</v>
      </c>
      <c r="AA243" s="73">
        <v>8573463159</v>
      </c>
      <c r="AB243" s="73">
        <v>8061568360</v>
      </c>
      <c r="AC243" s="73">
        <v>5134732641</v>
      </c>
      <c r="AD243" s="73">
        <v>5772893186</v>
      </c>
      <c r="AE243" s="73">
        <v>5898299915</v>
      </c>
      <c r="AF243" s="73">
        <v>4070287811</v>
      </c>
      <c r="AG243" s="73">
        <v>10163437747</v>
      </c>
      <c r="AH243" s="73">
        <v>10324222727</v>
      </c>
      <c r="AI243" s="73">
        <v>10498404025</v>
      </c>
      <c r="AJ243" s="73">
        <v>15075835381</v>
      </c>
      <c r="AK243" s="99">
        <v>11194324015</v>
      </c>
    </row>
    <row r="244" spans="2:37" x14ac:dyDescent="0.3">
      <c r="B244" s="90" t="s">
        <v>222</v>
      </c>
      <c r="C244" s="71">
        <v>12.9</v>
      </c>
      <c r="D244" s="71">
        <v>12.4</v>
      </c>
      <c r="E244" s="71">
        <v>13.4</v>
      </c>
      <c r="F244" s="72">
        <v>310.11326000000003</v>
      </c>
      <c r="G244" s="91" t="s">
        <v>309</v>
      </c>
      <c r="H244" s="98">
        <v>3159</v>
      </c>
      <c r="I244" s="99">
        <v>0</v>
      </c>
      <c r="J244" s="98">
        <v>6601448</v>
      </c>
      <c r="K244" s="73">
        <v>10471765</v>
      </c>
      <c r="L244" s="73">
        <v>6948734</v>
      </c>
      <c r="M244" s="73">
        <v>7356402</v>
      </c>
      <c r="N244" s="73">
        <v>8901149</v>
      </c>
      <c r="O244" s="73">
        <v>7546854</v>
      </c>
      <c r="P244" s="73">
        <v>8542657</v>
      </c>
      <c r="Q244" s="73">
        <v>8899914</v>
      </c>
      <c r="R244" s="73">
        <v>7831955</v>
      </c>
      <c r="S244" s="73">
        <v>10232032</v>
      </c>
      <c r="T244" s="73">
        <v>14481796</v>
      </c>
      <c r="U244" s="73">
        <v>13151294</v>
      </c>
      <c r="V244" s="73">
        <v>10300307</v>
      </c>
      <c r="W244" s="73">
        <v>10968083</v>
      </c>
      <c r="X244" s="73">
        <v>10650557</v>
      </c>
      <c r="Y244" s="73">
        <v>11227540</v>
      </c>
      <c r="Z244" s="73">
        <v>11648955</v>
      </c>
      <c r="AA244" s="73">
        <v>10156399</v>
      </c>
      <c r="AB244" s="73">
        <v>11403285</v>
      </c>
      <c r="AC244" s="73">
        <v>15129487</v>
      </c>
      <c r="AD244" s="73">
        <v>14251065</v>
      </c>
      <c r="AE244" s="73">
        <v>17389984</v>
      </c>
      <c r="AF244" s="73">
        <v>15535084</v>
      </c>
      <c r="AG244" s="73">
        <v>19040451</v>
      </c>
      <c r="AH244" s="73">
        <v>22694111</v>
      </c>
      <c r="AI244" s="73">
        <v>18751627</v>
      </c>
      <c r="AJ244" s="73">
        <v>25078031</v>
      </c>
      <c r="AK244" s="99">
        <v>17979258</v>
      </c>
    </row>
    <row r="245" spans="2:37" x14ac:dyDescent="0.3">
      <c r="B245" s="90" t="s">
        <v>222</v>
      </c>
      <c r="C245" s="71">
        <v>11.9</v>
      </c>
      <c r="D245" s="71">
        <v>11.5</v>
      </c>
      <c r="E245" s="71">
        <v>12.3</v>
      </c>
      <c r="F245" s="72">
        <v>308.09870000000001</v>
      </c>
      <c r="G245" s="91" t="s">
        <v>331</v>
      </c>
      <c r="H245" s="98">
        <v>0</v>
      </c>
      <c r="I245" s="99">
        <v>0</v>
      </c>
      <c r="J245" s="98">
        <v>108547347</v>
      </c>
      <c r="K245" s="73">
        <v>139604161</v>
      </c>
      <c r="L245" s="73">
        <v>88449363</v>
      </c>
      <c r="M245" s="73">
        <v>90458081</v>
      </c>
      <c r="N245" s="73">
        <v>120256222</v>
      </c>
      <c r="O245" s="73">
        <v>93200408</v>
      </c>
      <c r="P245" s="73">
        <v>99045948</v>
      </c>
      <c r="Q245" s="73">
        <v>104415164</v>
      </c>
      <c r="R245" s="73">
        <v>86909371</v>
      </c>
      <c r="S245" s="73">
        <v>128079753</v>
      </c>
      <c r="T245" s="73">
        <v>156256881</v>
      </c>
      <c r="U245" s="73">
        <v>117460516</v>
      </c>
      <c r="V245" s="73">
        <v>117045211</v>
      </c>
      <c r="W245" s="73">
        <v>106629021</v>
      </c>
      <c r="X245" s="73">
        <v>117541690</v>
      </c>
      <c r="Y245" s="73">
        <v>105038083</v>
      </c>
      <c r="Z245" s="73">
        <v>122237618</v>
      </c>
      <c r="AA245" s="73">
        <v>129127411</v>
      </c>
      <c r="AB245" s="73">
        <v>136573276</v>
      </c>
      <c r="AC245" s="73">
        <v>87469020</v>
      </c>
      <c r="AD245" s="73">
        <v>112365053</v>
      </c>
      <c r="AE245" s="73">
        <v>95794172</v>
      </c>
      <c r="AF245" s="73">
        <v>89689570</v>
      </c>
      <c r="AG245" s="73">
        <v>234270961</v>
      </c>
      <c r="AH245" s="73">
        <v>301465459</v>
      </c>
      <c r="AI245" s="73">
        <v>222047928</v>
      </c>
      <c r="AJ245" s="73">
        <v>294935544</v>
      </c>
      <c r="AK245" s="99">
        <v>189753013</v>
      </c>
    </row>
    <row r="246" spans="2:37" x14ac:dyDescent="0.3">
      <c r="B246" s="90" t="s">
        <v>230</v>
      </c>
      <c r="C246" s="71">
        <v>13</v>
      </c>
      <c r="D246" s="71">
        <v>11</v>
      </c>
      <c r="E246" s="71">
        <v>15</v>
      </c>
      <c r="F246" s="72">
        <v>175.10772</v>
      </c>
      <c r="G246" s="91" t="s">
        <v>309</v>
      </c>
      <c r="H246" s="98">
        <v>3714524</v>
      </c>
      <c r="I246" s="99">
        <v>2390411</v>
      </c>
      <c r="J246" s="98">
        <v>47955394</v>
      </c>
      <c r="K246" s="73">
        <v>39676861</v>
      </c>
      <c r="L246" s="73">
        <v>40931631</v>
      </c>
      <c r="M246" s="73">
        <v>34423524</v>
      </c>
      <c r="N246" s="73">
        <v>30366905</v>
      </c>
      <c r="O246" s="73">
        <v>33088610</v>
      </c>
      <c r="P246" s="73">
        <v>34409926</v>
      </c>
      <c r="Q246" s="73">
        <v>25260028</v>
      </c>
      <c r="R246" s="73">
        <v>28054136</v>
      </c>
      <c r="S246" s="73">
        <v>33181574</v>
      </c>
      <c r="T246" s="73">
        <v>32392142</v>
      </c>
      <c r="U246" s="73">
        <v>38386676</v>
      </c>
      <c r="V246" s="73">
        <v>35732595</v>
      </c>
      <c r="W246" s="73">
        <v>37136837</v>
      </c>
      <c r="X246" s="73">
        <v>30029851</v>
      </c>
      <c r="Y246" s="73">
        <v>34337582</v>
      </c>
      <c r="Z246" s="73">
        <v>30688741</v>
      </c>
      <c r="AA246" s="73">
        <v>34467022</v>
      </c>
      <c r="AB246" s="73">
        <v>30228651</v>
      </c>
      <c r="AC246" s="73">
        <v>30901857</v>
      </c>
      <c r="AD246" s="73">
        <v>33250334</v>
      </c>
      <c r="AE246" s="73">
        <v>35381147</v>
      </c>
      <c r="AF246" s="73">
        <v>28137404</v>
      </c>
      <c r="AG246" s="73">
        <v>33639880</v>
      </c>
      <c r="AH246" s="73">
        <v>39389853</v>
      </c>
      <c r="AI246" s="73">
        <v>34580622</v>
      </c>
      <c r="AJ246" s="73">
        <v>43679053</v>
      </c>
      <c r="AK246" s="99">
        <v>35086719</v>
      </c>
    </row>
    <row r="247" spans="2:37" x14ac:dyDescent="0.3">
      <c r="B247" s="90" t="s">
        <v>230</v>
      </c>
      <c r="C247" s="71">
        <v>12.75</v>
      </c>
      <c r="D247" s="71">
        <v>12.3</v>
      </c>
      <c r="E247" s="71">
        <v>13.2</v>
      </c>
      <c r="F247" s="72">
        <v>173.09316999999999</v>
      </c>
      <c r="G247" s="91" t="s">
        <v>331</v>
      </c>
      <c r="H247" s="98">
        <v>7279</v>
      </c>
      <c r="I247" s="99">
        <v>0</v>
      </c>
      <c r="J247" s="98">
        <v>3164536</v>
      </c>
      <c r="K247" s="73">
        <v>2196492</v>
      </c>
      <c r="L247" s="73">
        <v>3923130</v>
      </c>
      <c r="M247" s="73">
        <v>3834939</v>
      </c>
      <c r="N247" s="73">
        <v>2311568</v>
      </c>
      <c r="O247" s="73">
        <v>3476616</v>
      </c>
      <c r="P247" s="73">
        <v>3454545</v>
      </c>
      <c r="Q247" s="73">
        <v>2430682</v>
      </c>
      <c r="R247" s="73">
        <v>3680655</v>
      </c>
      <c r="S247" s="73">
        <v>2492931</v>
      </c>
      <c r="T247" s="73">
        <v>2620022</v>
      </c>
      <c r="U247" s="73">
        <v>4383112</v>
      </c>
      <c r="V247" s="73">
        <v>4007423</v>
      </c>
      <c r="W247" s="73">
        <v>4757703</v>
      </c>
      <c r="X247" s="73">
        <v>3389799</v>
      </c>
      <c r="Y247" s="73">
        <v>4252705</v>
      </c>
      <c r="Z247" s="73">
        <v>4023140</v>
      </c>
      <c r="AA247" s="73">
        <v>4427206</v>
      </c>
      <c r="AB247" s="73">
        <v>3226168</v>
      </c>
      <c r="AC247" s="73">
        <v>4594223</v>
      </c>
      <c r="AD247" s="73">
        <v>2669165</v>
      </c>
      <c r="AE247" s="73">
        <v>5867859</v>
      </c>
      <c r="AF247" s="73">
        <v>2075465</v>
      </c>
      <c r="AG247" s="73">
        <v>4138079</v>
      </c>
      <c r="AH247" s="73">
        <v>3761261</v>
      </c>
      <c r="AI247" s="73">
        <v>3818618</v>
      </c>
      <c r="AJ247" s="73">
        <v>7106800</v>
      </c>
      <c r="AK247" s="99">
        <v>4414000</v>
      </c>
    </row>
    <row r="248" spans="2:37" x14ac:dyDescent="0.3">
      <c r="B248" s="90" t="s">
        <v>253</v>
      </c>
      <c r="C248" s="71">
        <v>13.55</v>
      </c>
      <c r="D248" s="71">
        <v>13</v>
      </c>
      <c r="E248" s="71">
        <v>14.1</v>
      </c>
      <c r="F248" s="72">
        <v>664.1164</v>
      </c>
      <c r="G248" s="91" t="s">
        <v>309</v>
      </c>
      <c r="H248" s="98">
        <v>0</v>
      </c>
      <c r="I248" s="99">
        <v>0</v>
      </c>
      <c r="J248" s="98">
        <v>3262168</v>
      </c>
      <c r="K248" s="73">
        <v>4433368</v>
      </c>
      <c r="L248" s="73">
        <v>3637572</v>
      </c>
      <c r="M248" s="73">
        <v>4399841</v>
      </c>
      <c r="N248" s="73">
        <v>4632502</v>
      </c>
      <c r="O248" s="73">
        <v>3663605</v>
      </c>
      <c r="P248" s="73">
        <v>4575466</v>
      </c>
      <c r="Q248" s="73">
        <v>5425192</v>
      </c>
      <c r="R248" s="73">
        <v>4398794</v>
      </c>
      <c r="S248" s="73">
        <v>5470387</v>
      </c>
      <c r="T248" s="73">
        <v>5050618</v>
      </c>
      <c r="U248" s="73">
        <v>6076546</v>
      </c>
      <c r="V248" s="73">
        <v>4125903</v>
      </c>
      <c r="W248" s="73">
        <v>5486534</v>
      </c>
      <c r="X248" s="73">
        <v>5656968</v>
      </c>
      <c r="Y248" s="73">
        <v>4329780</v>
      </c>
      <c r="Z248" s="73">
        <v>5754320</v>
      </c>
      <c r="AA248" s="73">
        <v>5349029</v>
      </c>
      <c r="AB248" s="73">
        <v>5770673</v>
      </c>
      <c r="AC248" s="73">
        <v>7872853</v>
      </c>
      <c r="AD248" s="73">
        <v>5133569</v>
      </c>
      <c r="AE248" s="73">
        <v>8470225</v>
      </c>
      <c r="AF248" s="73">
        <v>7714727</v>
      </c>
      <c r="AG248" s="73">
        <v>9169324</v>
      </c>
      <c r="AH248" s="73">
        <v>9167805</v>
      </c>
      <c r="AI248" s="73">
        <v>7780830</v>
      </c>
      <c r="AJ248" s="73">
        <v>11801756</v>
      </c>
      <c r="AK248" s="99">
        <v>7130836</v>
      </c>
    </row>
    <row r="249" spans="2:37" x14ac:dyDescent="0.3">
      <c r="B249" s="90" t="s">
        <v>253</v>
      </c>
      <c r="C249" s="71">
        <v>13.6</v>
      </c>
      <c r="D249" s="71">
        <v>13.2</v>
      </c>
      <c r="E249" s="71">
        <v>14</v>
      </c>
      <c r="F249" s="72">
        <v>662.10184000000004</v>
      </c>
      <c r="G249" s="91" t="s">
        <v>331</v>
      </c>
      <c r="H249" s="98">
        <v>0</v>
      </c>
      <c r="I249" s="99">
        <v>0</v>
      </c>
      <c r="J249" s="98">
        <v>394135</v>
      </c>
      <c r="K249" s="73">
        <v>595649</v>
      </c>
      <c r="L249" s="73">
        <v>624031</v>
      </c>
      <c r="M249" s="73">
        <v>694648</v>
      </c>
      <c r="N249" s="73">
        <v>544992</v>
      </c>
      <c r="O249" s="73">
        <v>491999</v>
      </c>
      <c r="P249" s="73">
        <v>584070</v>
      </c>
      <c r="Q249" s="73">
        <v>869682</v>
      </c>
      <c r="R249" s="73">
        <v>566374</v>
      </c>
      <c r="S249" s="73">
        <v>591510</v>
      </c>
      <c r="T249" s="73">
        <v>914182</v>
      </c>
      <c r="U249" s="73">
        <v>855951</v>
      </c>
      <c r="V249" s="73">
        <v>725078</v>
      </c>
      <c r="W249" s="73">
        <v>876108</v>
      </c>
      <c r="X249" s="73">
        <v>889338</v>
      </c>
      <c r="Y249" s="73">
        <v>736427</v>
      </c>
      <c r="Z249" s="73">
        <v>1118203</v>
      </c>
      <c r="AA249" s="73">
        <v>943275</v>
      </c>
      <c r="AB249" s="73">
        <v>887668</v>
      </c>
      <c r="AC249" s="73">
        <v>1743005</v>
      </c>
      <c r="AD249" s="73">
        <v>1159800</v>
      </c>
      <c r="AE249" s="73">
        <v>2056673</v>
      </c>
      <c r="AF249" s="73">
        <v>2013904</v>
      </c>
      <c r="AG249" s="73">
        <v>2158309</v>
      </c>
      <c r="AH249" s="73">
        <v>2130809</v>
      </c>
      <c r="AI249" s="73">
        <v>2486609</v>
      </c>
      <c r="AJ249" s="73">
        <v>2835874</v>
      </c>
      <c r="AK249" s="99">
        <v>1568896</v>
      </c>
    </row>
    <row r="250" spans="2:37" x14ac:dyDescent="0.3">
      <c r="B250" s="90" t="s">
        <v>223</v>
      </c>
      <c r="C250" s="71">
        <v>12.9</v>
      </c>
      <c r="D250" s="71">
        <v>12.3</v>
      </c>
      <c r="E250" s="71">
        <v>13.5</v>
      </c>
      <c r="F250" s="72">
        <v>666.13205000000005</v>
      </c>
      <c r="G250" s="91" t="s">
        <v>309</v>
      </c>
      <c r="H250" s="98">
        <v>0</v>
      </c>
      <c r="I250" s="99">
        <v>0</v>
      </c>
      <c r="J250" s="98">
        <v>285518</v>
      </c>
      <c r="K250" s="73">
        <v>492892</v>
      </c>
      <c r="L250" s="73">
        <v>1700447</v>
      </c>
      <c r="M250" s="73">
        <v>1224006</v>
      </c>
      <c r="N250" s="73">
        <v>406191</v>
      </c>
      <c r="O250" s="73">
        <v>571980</v>
      </c>
      <c r="P250" s="73">
        <v>976017</v>
      </c>
      <c r="Q250" s="73">
        <v>365266</v>
      </c>
      <c r="R250" s="73">
        <v>114888</v>
      </c>
      <c r="S250" s="73">
        <v>99054</v>
      </c>
      <c r="T250" s="73">
        <v>254884</v>
      </c>
      <c r="U250" s="73">
        <v>812065</v>
      </c>
      <c r="V250" s="73">
        <v>714139</v>
      </c>
      <c r="W250" s="73">
        <v>935983</v>
      </c>
      <c r="X250" s="73">
        <v>668000</v>
      </c>
      <c r="Y250" s="73">
        <v>1221373</v>
      </c>
      <c r="Z250" s="73">
        <v>767826</v>
      </c>
      <c r="AA250" s="73">
        <v>1018393</v>
      </c>
      <c r="AB250" s="73">
        <v>1014109</v>
      </c>
      <c r="AC250" s="73">
        <v>770775</v>
      </c>
      <c r="AD250" s="73">
        <v>774599</v>
      </c>
      <c r="AE250" s="73">
        <v>3547257</v>
      </c>
      <c r="AF250" s="73">
        <v>1286813</v>
      </c>
      <c r="AG250" s="73">
        <v>1210673</v>
      </c>
      <c r="AH250" s="73">
        <v>823377</v>
      </c>
      <c r="AI250" s="73">
        <v>362801</v>
      </c>
      <c r="AJ250" s="73">
        <v>1824557</v>
      </c>
      <c r="AK250" s="99">
        <v>1462518</v>
      </c>
    </row>
    <row r="251" spans="2:37" x14ac:dyDescent="0.3">
      <c r="B251" s="90" t="s">
        <v>223</v>
      </c>
      <c r="C251" s="71">
        <v>12.7</v>
      </c>
      <c r="D251" s="71">
        <v>12.3</v>
      </c>
      <c r="E251" s="71">
        <v>13.1</v>
      </c>
      <c r="F251" s="72">
        <v>664.11748999999998</v>
      </c>
      <c r="G251" s="91" t="s">
        <v>331</v>
      </c>
      <c r="H251" s="98">
        <v>0</v>
      </c>
      <c r="I251" s="99">
        <v>0</v>
      </c>
      <c r="J251" s="98">
        <v>92080</v>
      </c>
      <c r="K251" s="73">
        <v>173772</v>
      </c>
      <c r="L251" s="73">
        <v>549606</v>
      </c>
      <c r="M251" s="73">
        <v>390633</v>
      </c>
      <c r="N251" s="73">
        <v>139020</v>
      </c>
      <c r="O251" s="73">
        <v>166343</v>
      </c>
      <c r="P251" s="73">
        <v>456364</v>
      </c>
      <c r="Q251" s="73">
        <v>121439</v>
      </c>
      <c r="R251" s="73">
        <v>29311</v>
      </c>
      <c r="S251" s="73">
        <v>34509</v>
      </c>
      <c r="T251" s="73">
        <v>168495</v>
      </c>
      <c r="U251" s="73">
        <v>496770</v>
      </c>
      <c r="V251" s="73">
        <v>360265</v>
      </c>
      <c r="W251" s="73">
        <v>495099</v>
      </c>
      <c r="X251" s="73">
        <v>379963</v>
      </c>
      <c r="Y251" s="73">
        <v>549453</v>
      </c>
      <c r="Z251" s="73">
        <v>334386</v>
      </c>
      <c r="AA251" s="73">
        <v>542198</v>
      </c>
      <c r="AB251" s="73">
        <v>548547</v>
      </c>
      <c r="AC251" s="73">
        <v>452188</v>
      </c>
      <c r="AD251" s="73">
        <v>395268</v>
      </c>
      <c r="AE251" s="73">
        <v>1933455</v>
      </c>
      <c r="AF251" s="73">
        <v>795066</v>
      </c>
      <c r="AG251" s="73">
        <v>902310</v>
      </c>
      <c r="AH251" s="73">
        <v>488354</v>
      </c>
      <c r="AI251" s="73">
        <v>244251</v>
      </c>
      <c r="AJ251" s="73">
        <v>1201379</v>
      </c>
      <c r="AK251" s="99">
        <v>1232987</v>
      </c>
    </row>
    <row r="252" spans="2:37" x14ac:dyDescent="0.3">
      <c r="B252" s="90" t="s">
        <v>280</v>
      </c>
      <c r="C252" s="71">
        <v>14.5</v>
      </c>
      <c r="D252" s="71">
        <v>13.9</v>
      </c>
      <c r="E252" s="71">
        <v>15.1</v>
      </c>
      <c r="F252" s="72">
        <v>744.08272999999997</v>
      </c>
      <c r="G252" s="91" t="s">
        <v>309</v>
      </c>
      <c r="H252" s="98">
        <v>0</v>
      </c>
      <c r="I252" s="99">
        <v>0</v>
      </c>
      <c r="J252" s="98">
        <v>23625</v>
      </c>
      <c r="K252" s="73">
        <v>20017</v>
      </c>
      <c r="L252" s="73">
        <v>138607</v>
      </c>
      <c r="M252" s="73">
        <v>172614</v>
      </c>
      <c r="N252" s="73">
        <v>147449</v>
      </c>
      <c r="O252" s="73">
        <v>78355</v>
      </c>
      <c r="P252" s="73">
        <v>283670</v>
      </c>
      <c r="Q252" s="73">
        <v>189598</v>
      </c>
      <c r="R252" s="73">
        <v>165342</v>
      </c>
      <c r="S252" s="73">
        <v>461417</v>
      </c>
      <c r="T252" s="73">
        <v>555240</v>
      </c>
      <c r="U252" s="73">
        <v>351480</v>
      </c>
      <c r="V252" s="73">
        <v>104216</v>
      </c>
      <c r="W252" s="73">
        <v>377312</v>
      </c>
      <c r="X252" s="73">
        <v>394551</v>
      </c>
      <c r="Y252" s="73">
        <v>287549</v>
      </c>
      <c r="Z252" s="73">
        <v>384819</v>
      </c>
      <c r="AA252" s="73">
        <v>439178</v>
      </c>
      <c r="AB252" s="73">
        <v>280037</v>
      </c>
      <c r="AC252" s="73">
        <v>511236</v>
      </c>
      <c r="AD252" s="73">
        <v>289907</v>
      </c>
      <c r="AE252" s="73">
        <v>579544</v>
      </c>
      <c r="AF252" s="73">
        <v>585485</v>
      </c>
      <c r="AG252" s="73">
        <v>580522</v>
      </c>
      <c r="AH252" s="73">
        <v>677166</v>
      </c>
      <c r="AI252" s="73">
        <v>720306</v>
      </c>
      <c r="AJ252" s="73">
        <v>1241161</v>
      </c>
      <c r="AK252" s="99">
        <v>391837</v>
      </c>
    </row>
    <row r="253" spans="2:37" x14ac:dyDescent="0.3">
      <c r="B253" s="90" t="s">
        <v>280</v>
      </c>
      <c r="C253" s="71">
        <v>14.3</v>
      </c>
      <c r="D253" s="71">
        <v>14</v>
      </c>
      <c r="E253" s="71">
        <v>14.6</v>
      </c>
      <c r="F253" s="72">
        <v>742.06817000000001</v>
      </c>
      <c r="G253" s="91" t="s">
        <v>331</v>
      </c>
      <c r="H253" s="98">
        <v>0</v>
      </c>
      <c r="I253" s="99">
        <v>0</v>
      </c>
      <c r="J253" s="98">
        <v>0</v>
      </c>
      <c r="K253" s="73">
        <v>20349</v>
      </c>
      <c r="L253" s="73">
        <v>26655</v>
      </c>
      <c r="M253" s="73">
        <v>10970</v>
      </c>
      <c r="N253" s="73">
        <v>28221</v>
      </c>
      <c r="O253" s="73">
        <v>12024</v>
      </c>
      <c r="P253" s="73">
        <v>21884</v>
      </c>
      <c r="Q253" s="73">
        <v>35684</v>
      </c>
      <c r="R253" s="73">
        <v>0</v>
      </c>
      <c r="S253" s="73">
        <v>47262</v>
      </c>
      <c r="T253" s="73">
        <v>97160</v>
      </c>
      <c r="U253" s="73">
        <v>0</v>
      </c>
      <c r="V253" s="73">
        <v>57012</v>
      </c>
      <c r="W253" s="73">
        <v>83429</v>
      </c>
      <c r="X253" s="73">
        <v>62816</v>
      </c>
      <c r="Y253" s="73">
        <v>35053</v>
      </c>
      <c r="Z253" s="73">
        <v>122539</v>
      </c>
      <c r="AA253" s="73">
        <v>62809</v>
      </c>
      <c r="AB253" s="73">
        <v>27050</v>
      </c>
      <c r="AC253" s="73">
        <v>175924</v>
      </c>
      <c r="AD253" s="73">
        <v>69074</v>
      </c>
      <c r="AE253" s="73">
        <v>115602</v>
      </c>
      <c r="AF253" s="73">
        <v>195755</v>
      </c>
      <c r="AG253" s="73">
        <v>257631</v>
      </c>
      <c r="AH253" s="73">
        <v>423502</v>
      </c>
      <c r="AI253" s="73">
        <v>466590</v>
      </c>
      <c r="AJ253" s="73">
        <v>402410</v>
      </c>
      <c r="AK253" s="99">
        <v>214879</v>
      </c>
    </row>
    <row r="254" spans="2:37" x14ac:dyDescent="0.3">
      <c r="B254" s="90" t="s">
        <v>268</v>
      </c>
      <c r="C254" s="71">
        <v>14</v>
      </c>
      <c r="D254" s="71">
        <v>12</v>
      </c>
      <c r="E254" s="71">
        <v>16</v>
      </c>
      <c r="F254" s="72">
        <v>746.09838000000002</v>
      </c>
      <c r="G254" s="91" t="s">
        <v>309</v>
      </c>
      <c r="H254" s="98">
        <v>0</v>
      </c>
      <c r="I254" s="99">
        <v>0</v>
      </c>
      <c r="J254" s="98">
        <v>0</v>
      </c>
      <c r="K254" s="73">
        <v>0</v>
      </c>
      <c r="L254" s="73">
        <v>0</v>
      </c>
      <c r="M254" s="73">
        <v>0</v>
      </c>
      <c r="N254" s="73">
        <v>9060</v>
      </c>
      <c r="O254" s="73">
        <v>0</v>
      </c>
      <c r="P254" s="73">
        <v>0</v>
      </c>
      <c r="Q254" s="73">
        <v>0</v>
      </c>
      <c r="R254" s="73">
        <v>0</v>
      </c>
      <c r="S254" s="73">
        <v>0</v>
      </c>
      <c r="T254" s="73">
        <v>0</v>
      </c>
      <c r="U254" s="73">
        <v>29257</v>
      </c>
      <c r="V254" s="73">
        <v>0</v>
      </c>
      <c r="W254" s="73">
        <v>0</v>
      </c>
      <c r="X254" s="73">
        <v>0</v>
      </c>
      <c r="Y254" s="73">
        <v>0</v>
      </c>
      <c r="Z254" s="73">
        <v>0</v>
      </c>
      <c r="AA254" s="73">
        <v>0</v>
      </c>
      <c r="AB254" s="73">
        <v>0</v>
      </c>
      <c r="AC254" s="73">
        <v>0</v>
      </c>
      <c r="AD254" s="73">
        <v>0</v>
      </c>
      <c r="AE254" s="73">
        <v>0</v>
      </c>
      <c r="AF254" s="73">
        <v>0</v>
      </c>
      <c r="AG254" s="73">
        <v>0</v>
      </c>
      <c r="AH254" s="73">
        <v>0</v>
      </c>
      <c r="AI254" s="73">
        <v>0</v>
      </c>
      <c r="AJ254" s="73">
        <v>0</v>
      </c>
      <c r="AK254" s="99">
        <v>0</v>
      </c>
    </row>
    <row r="255" spans="2:37" x14ac:dyDescent="0.3">
      <c r="B255" s="90" t="s">
        <v>268</v>
      </c>
      <c r="C255" s="71">
        <v>13.4</v>
      </c>
      <c r="D255" s="71">
        <v>13.1</v>
      </c>
      <c r="E255" s="71">
        <v>13.7</v>
      </c>
      <c r="F255" s="72">
        <v>745.09164999999996</v>
      </c>
      <c r="G255" s="91" t="s">
        <v>331</v>
      </c>
      <c r="H255" s="98">
        <v>0</v>
      </c>
      <c r="I255" s="99">
        <v>0</v>
      </c>
      <c r="J255" s="98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73">
        <v>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3">
        <v>0</v>
      </c>
      <c r="X255" s="73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73">
        <v>0</v>
      </c>
      <c r="AF255" s="73">
        <v>0</v>
      </c>
      <c r="AG255" s="73">
        <v>0</v>
      </c>
      <c r="AH255" s="73">
        <v>0</v>
      </c>
      <c r="AI255" s="73">
        <v>0</v>
      </c>
      <c r="AJ255" s="73">
        <v>0</v>
      </c>
      <c r="AK255" s="99">
        <v>0</v>
      </c>
    </row>
    <row r="256" spans="2:37" x14ac:dyDescent="0.3">
      <c r="B256" s="90" t="s">
        <v>132</v>
      </c>
      <c r="C256" s="71">
        <v>2.2999999999999998</v>
      </c>
      <c r="D256" s="71">
        <v>2.1</v>
      </c>
      <c r="E256" s="71">
        <v>2.5</v>
      </c>
      <c r="F256" s="72">
        <v>254.08838</v>
      </c>
      <c r="G256" s="91" t="s">
        <v>309</v>
      </c>
      <c r="H256" s="98">
        <v>0</v>
      </c>
      <c r="I256" s="99">
        <v>0</v>
      </c>
      <c r="J256" s="98">
        <v>63779</v>
      </c>
      <c r="K256" s="73">
        <v>209340</v>
      </c>
      <c r="L256" s="73">
        <v>9353398</v>
      </c>
      <c r="M256" s="73">
        <v>12088285</v>
      </c>
      <c r="N256" s="73">
        <v>13201578</v>
      </c>
      <c r="O256" s="73">
        <v>5134123</v>
      </c>
      <c r="P256" s="73">
        <v>5441223</v>
      </c>
      <c r="Q256" s="73">
        <v>4827725</v>
      </c>
      <c r="R256" s="73">
        <v>4612610</v>
      </c>
      <c r="S256" s="73">
        <v>276552</v>
      </c>
      <c r="T256" s="73">
        <v>1206770</v>
      </c>
      <c r="U256" s="73">
        <v>889233</v>
      </c>
      <c r="V256" s="73">
        <v>1861359</v>
      </c>
      <c r="W256" s="73">
        <v>525431</v>
      </c>
      <c r="X256" s="73">
        <v>694872</v>
      </c>
      <c r="Y256" s="73">
        <v>114932</v>
      </c>
      <c r="Z256" s="73">
        <v>94256</v>
      </c>
      <c r="AA256" s="73">
        <v>190587</v>
      </c>
      <c r="AB256" s="73">
        <v>298811</v>
      </c>
      <c r="AC256" s="73">
        <v>100406</v>
      </c>
      <c r="AD256" s="73">
        <v>156112</v>
      </c>
      <c r="AE256" s="73">
        <v>61149</v>
      </c>
      <c r="AF256" s="73">
        <v>441696</v>
      </c>
      <c r="AG256" s="73">
        <v>120255</v>
      </c>
      <c r="AH256" s="73">
        <v>93195</v>
      </c>
      <c r="AI256" s="73">
        <v>115742</v>
      </c>
      <c r="AJ256" s="73">
        <v>12660</v>
      </c>
      <c r="AK256" s="99">
        <v>982515</v>
      </c>
    </row>
    <row r="257" spans="2:37" x14ac:dyDescent="0.3">
      <c r="B257" s="90" t="s">
        <v>187</v>
      </c>
      <c r="C257" s="71">
        <v>11.35</v>
      </c>
      <c r="D257" s="71">
        <v>10.5</v>
      </c>
      <c r="E257" s="71">
        <v>12.2</v>
      </c>
      <c r="F257" s="72">
        <v>237.08698000000001</v>
      </c>
      <c r="G257" s="91" t="s">
        <v>309</v>
      </c>
      <c r="H257" s="98">
        <v>4311</v>
      </c>
      <c r="I257" s="99">
        <v>5094</v>
      </c>
      <c r="J257" s="98">
        <v>4003443</v>
      </c>
      <c r="K257" s="73">
        <v>8180264</v>
      </c>
      <c r="L257" s="73">
        <v>4621862</v>
      </c>
      <c r="M257" s="73">
        <v>4009661</v>
      </c>
      <c r="N257" s="73">
        <v>6313650</v>
      </c>
      <c r="O257" s="73">
        <v>5009460</v>
      </c>
      <c r="P257" s="73">
        <v>7610102</v>
      </c>
      <c r="Q257" s="73">
        <v>3045935</v>
      </c>
      <c r="R257" s="73">
        <v>4022149</v>
      </c>
      <c r="S257" s="73">
        <v>7315970</v>
      </c>
      <c r="T257" s="73">
        <v>8852263</v>
      </c>
      <c r="U257" s="73">
        <v>8947927</v>
      </c>
      <c r="V257" s="73">
        <v>6502509</v>
      </c>
      <c r="W257" s="73">
        <v>6281022</v>
      </c>
      <c r="X257" s="73">
        <v>6728857</v>
      </c>
      <c r="Y257" s="73">
        <v>5603279</v>
      </c>
      <c r="Z257" s="73">
        <v>6483596</v>
      </c>
      <c r="AA257" s="73">
        <v>4477597</v>
      </c>
      <c r="AB257" s="73">
        <v>8473836</v>
      </c>
      <c r="AC257" s="73">
        <v>13294604</v>
      </c>
      <c r="AD257" s="73">
        <v>11421372</v>
      </c>
      <c r="AE257" s="73">
        <v>22687465</v>
      </c>
      <c r="AF257" s="73">
        <v>16772232</v>
      </c>
      <c r="AG257" s="73">
        <v>12156780</v>
      </c>
      <c r="AH257" s="73">
        <v>16568581</v>
      </c>
      <c r="AI257" s="73">
        <v>12050433</v>
      </c>
      <c r="AJ257" s="73">
        <v>18945876</v>
      </c>
      <c r="AK257" s="99">
        <v>9844871</v>
      </c>
    </row>
    <row r="258" spans="2:37" x14ac:dyDescent="0.3">
      <c r="B258" s="90" t="s">
        <v>187</v>
      </c>
      <c r="C258" s="71">
        <v>11.1</v>
      </c>
      <c r="D258" s="71">
        <v>10.5</v>
      </c>
      <c r="E258" s="71">
        <v>11.7</v>
      </c>
      <c r="F258" s="72">
        <v>235.07243</v>
      </c>
      <c r="G258" s="91" t="s">
        <v>331</v>
      </c>
      <c r="H258" s="98">
        <v>0</v>
      </c>
      <c r="I258" s="99">
        <v>0</v>
      </c>
      <c r="J258" s="98">
        <v>535212</v>
      </c>
      <c r="K258" s="73">
        <v>1013872</v>
      </c>
      <c r="L258" s="73">
        <v>553497</v>
      </c>
      <c r="M258" s="73">
        <v>385519</v>
      </c>
      <c r="N258" s="73">
        <v>740481</v>
      </c>
      <c r="O258" s="73">
        <v>704686</v>
      </c>
      <c r="P258" s="73">
        <v>1098012</v>
      </c>
      <c r="Q258" s="73">
        <v>316011</v>
      </c>
      <c r="R258" s="73">
        <v>381113</v>
      </c>
      <c r="S258" s="73">
        <v>1030934</v>
      </c>
      <c r="T258" s="73">
        <v>1159968</v>
      </c>
      <c r="U258" s="73">
        <v>1305993</v>
      </c>
      <c r="V258" s="73">
        <v>811046</v>
      </c>
      <c r="W258" s="73">
        <v>764273</v>
      </c>
      <c r="X258" s="73">
        <v>867329</v>
      </c>
      <c r="Y258" s="73">
        <v>617848</v>
      </c>
      <c r="Z258" s="73">
        <v>918504</v>
      </c>
      <c r="AA258" s="73">
        <v>332839</v>
      </c>
      <c r="AB258" s="73">
        <v>1143299</v>
      </c>
      <c r="AC258" s="73">
        <v>2383945</v>
      </c>
      <c r="AD258" s="73">
        <v>2262197</v>
      </c>
      <c r="AE258" s="73">
        <v>5195112</v>
      </c>
      <c r="AF258" s="73">
        <v>3208385</v>
      </c>
      <c r="AG258" s="73">
        <v>2155857</v>
      </c>
      <c r="AH258" s="73">
        <v>3117273</v>
      </c>
      <c r="AI258" s="73">
        <v>1870660</v>
      </c>
      <c r="AJ258" s="73">
        <v>3967387</v>
      </c>
      <c r="AK258" s="99">
        <v>1428978</v>
      </c>
    </row>
    <row r="259" spans="2:37" x14ac:dyDescent="0.3">
      <c r="B259" s="90" t="s">
        <v>133</v>
      </c>
      <c r="C259" s="71">
        <v>2.4</v>
      </c>
      <c r="D259" s="71">
        <v>2.1</v>
      </c>
      <c r="E259" s="71">
        <v>2.5</v>
      </c>
      <c r="F259" s="72">
        <v>123.05529</v>
      </c>
      <c r="G259" s="91" t="s">
        <v>309</v>
      </c>
      <c r="H259" s="98">
        <v>2579420</v>
      </c>
      <c r="I259" s="99">
        <v>2626668</v>
      </c>
      <c r="J259" s="98">
        <v>3608068172</v>
      </c>
      <c r="K259" s="73">
        <v>4246986862</v>
      </c>
      <c r="L259" s="73">
        <v>3437990219</v>
      </c>
      <c r="M259" s="73">
        <v>4026474067</v>
      </c>
      <c r="N259" s="73">
        <v>3352196559</v>
      </c>
      <c r="O259" s="73">
        <v>3557217920</v>
      </c>
      <c r="P259" s="73">
        <v>4779174345</v>
      </c>
      <c r="Q259" s="73">
        <v>4163260690</v>
      </c>
      <c r="R259" s="73">
        <v>3167048263</v>
      </c>
      <c r="S259" s="73">
        <v>4182549581</v>
      </c>
      <c r="T259" s="73">
        <v>3695084328</v>
      </c>
      <c r="U259" s="73">
        <v>4616805261</v>
      </c>
      <c r="V259" s="73">
        <v>3900175912</v>
      </c>
      <c r="W259" s="73">
        <v>4003328499</v>
      </c>
      <c r="X259" s="73">
        <v>4130820410</v>
      </c>
      <c r="Y259" s="73">
        <v>3556864781</v>
      </c>
      <c r="Z259" s="73">
        <v>4290626346</v>
      </c>
      <c r="AA259" s="73">
        <v>4203430062</v>
      </c>
      <c r="AB259" s="73">
        <v>4826070096</v>
      </c>
      <c r="AC259" s="73">
        <v>4953980105</v>
      </c>
      <c r="AD259" s="73">
        <v>4495596380</v>
      </c>
      <c r="AE259" s="73">
        <v>5163991917</v>
      </c>
      <c r="AF259" s="73">
        <v>4495596036</v>
      </c>
      <c r="AG259" s="73">
        <v>5280431095</v>
      </c>
      <c r="AH259" s="73">
        <v>5292109406</v>
      </c>
      <c r="AI259" s="73">
        <v>5175023542</v>
      </c>
      <c r="AJ259" s="73">
        <v>7910606478</v>
      </c>
      <c r="AK259" s="99">
        <v>4550518405</v>
      </c>
    </row>
    <row r="260" spans="2:37" x14ac:dyDescent="0.3">
      <c r="B260" s="90" t="s">
        <v>133</v>
      </c>
      <c r="C260" s="71">
        <v>2.4</v>
      </c>
      <c r="D260" s="71">
        <v>2.1</v>
      </c>
      <c r="E260" s="71">
        <v>2.7</v>
      </c>
      <c r="F260" s="72">
        <v>121.04074</v>
      </c>
      <c r="G260" s="91" t="s">
        <v>331</v>
      </c>
      <c r="H260" s="98">
        <v>163638</v>
      </c>
      <c r="I260" s="99">
        <v>84762</v>
      </c>
      <c r="J260" s="98">
        <v>4246714</v>
      </c>
      <c r="K260" s="73">
        <v>6472857</v>
      </c>
      <c r="L260" s="73">
        <v>5648634</v>
      </c>
      <c r="M260" s="73">
        <v>6005390</v>
      </c>
      <c r="N260" s="73">
        <v>5803527</v>
      </c>
      <c r="O260" s="73">
        <v>6209486</v>
      </c>
      <c r="P260" s="73">
        <v>7597552</v>
      </c>
      <c r="Q260" s="73">
        <v>6878354</v>
      </c>
      <c r="R260" s="73">
        <v>4678592</v>
      </c>
      <c r="S260" s="73">
        <v>7424792</v>
      </c>
      <c r="T260" s="73">
        <v>6064667</v>
      </c>
      <c r="U260" s="73">
        <v>7721061</v>
      </c>
      <c r="V260" s="73">
        <v>6073814</v>
      </c>
      <c r="W260" s="73">
        <v>6793102</v>
      </c>
      <c r="X260" s="73">
        <v>8534031</v>
      </c>
      <c r="Y260" s="73">
        <v>7040318</v>
      </c>
      <c r="Z260" s="73">
        <v>8656521</v>
      </c>
      <c r="AA260" s="73">
        <v>7709540</v>
      </c>
      <c r="AB260" s="73">
        <v>9653706</v>
      </c>
      <c r="AC260" s="73">
        <v>10426749</v>
      </c>
      <c r="AD260" s="73">
        <v>8284844</v>
      </c>
      <c r="AE260" s="73">
        <v>10858293</v>
      </c>
      <c r="AF260" s="73">
        <v>8573493</v>
      </c>
      <c r="AG260" s="73">
        <v>10928650</v>
      </c>
      <c r="AH260" s="73">
        <v>12675091</v>
      </c>
      <c r="AI260" s="73">
        <v>12411143</v>
      </c>
      <c r="AJ260" s="73">
        <v>20821893</v>
      </c>
      <c r="AK260" s="99">
        <v>10805336</v>
      </c>
    </row>
    <row r="261" spans="2:37" x14ac:dyDescent="0.3">
      <c r="B261" s="90" t="s">
        <v>162</v>
      </c>
      <c r="C261" s="71">
        <v>8.75</v>
      </c>
      <c r="D261" s="71">
        <v>8</v>
      </c>
      <c r="E261" s="71">
        <v>9.5</v>
      </c>
      <c r="F261" s="72">
        <v>124.0393</v>
      </c>
      <c r="G261" s="91" t="s">
        <v>309</v>
      </c>
      <c r="H261" s="98">
        <v>1045724</v>
      </c>
      <c r="I261" s="99">
        <v>1296494</v>
      </c>
      <c r="J261" s="98">
        <v>13837918</v>
      </c>
      <c r="K261" s="73">
        <v>16994868</v>
      </c>
      <c r="L261" s="73">
        <v>9802213</v>
      </c>
      <c r="M261" s="73">
        <v>11914295</v>
      </c>
      <c r="N261" s="73">
        <v>15702282</v>
      </c>
      <c r="O261" s="73">
        <v>17978782</v>
      </c>
      <c r="P261" s="73">
        <v>19399096</v>
      </c>
      <c r="Q261" s="73">
        <v>18299604</v>
      </c>
      <c r="R261" s="73">
        <v>17145579</v>
      </c>
      <c r="S261" s="73">
        <v>16166421</v>
      </c>
      <c r="T261" s="73">
        <v>14172840</v>
      </c>
      <c r="U261" s="73">
        <v>18772931</v>
      </c>
      <c r="V261" s="73">
        <v>15510108</v>
      </c>
      <c r="W261" s="73">
        <v>16450625</v>
      </c>
      <c r="X261" s="73">
        <v>17953703</v>
      </c>
      <c r="Y261" s="73">
        <v>15404258</v>
      </c>
      <c r="Z261" s="73">
        <v>17188405</v>
      </c>
      <c r="AA261" s="73">
        <v>19195538</v>
      </c>
      <c r="AB261" s="73">
        <v>16699713</v>
      </c>
      <c r="AC261" s="73">
        <v>22150435</v>
      </c>
      <c r="AD261" s="73">
        <v>20080367</v>
      </c>
      <c r="AE261" s="73">
        <v>15278157</v>
      </c>
      <c r="AF261" s="73">
        <v>16729785</v>
      </c>
      <c r="AG261" s="73">
        <v>24273596</v>
      </c>
      <c r="AH261" s="73">
        <v>22817794</v>
      </c>
      <c r="AI261" s="73">
        <v>24157117</v>
      </c>
      <c r="AJ261" s="73">
        <v>37998426</v>
      </c>
      <c r="AK261" s="99">
        <v>17318001</v>
      </c>
    </row>
    <row r="262" spans="2:37" x14ac:dyDescent="0.3">
      <c r="B262" s="90" t="s">
        <v>162</v>
      </c>
      <c r="C262" s="71">
        <v>8.75</v>
      </c>
      <c r="D262" s="71">
        <v>8</v>
      </c>
      <c r="E262" s="71">
        <v>9.5</v>
      </c>
      <c r="F262" s="72">
        <v>122.02475</v>
      </c>
      <c r="G262" s="91" t="s">
        <v>331</v>
      </c>
      <c r="H262" s="98">
        <v>794665</v>
      </c>
      <c r="I262" s="99">
        <v>1474043</v>
      </c>
      <c r="J262" s="98">
        <v>8790262</v>
      </c>
      <c r="K262" s="73">
        <v>10246065</v>
      </c>
      <c r="L262" s="73">
        <v>7538944</v>
      </c>
      <c r="M262" s="73">
        <v>8086317</v>
      </c>
      <c r="N262" s="73">
        <v>10677236</v>
      </c>
      <c r="O262" s="73">
        <v>10698935</v>
      </c>
      <c r="P262" s="73">
        <v>11596001</v>
      </c>
      <c r="Q262" s="73">
        <v>12413905</v>
      </c>
      <c r="R262" s="73">
        <v>10774380</v>
      </c>
      <c r="S262" s="73">
        <v>12529026</v>
      </c>
      <c r="T262" s="73">
        <v>11148499</v>
      </c>
      <c r="U262" s="73">
        <v>12777919</v>
      </c>
      <c r="V262" s="73">
        <v>12084103</v>
      </c>
      <c r="W262" s="73">
        <v>10963326</v>
      </c>
      <c r="X262" s="73">
        <v>14464419</v>
      </c>
      <c r="Y262" s="73">
        <v>13376121</v>
      </c>
      <c r="Z262" s="73">
        <v>15100783</v>
      </c>
      <c r="AA262" s="73">
        <v>15803467</v>
      </c>
      <c r="AB262" s="73">
        <v>15077197</v>
      </c>
      <c r="AC262" s="73">
        <v>19515808</v>
      </c>
      <c r="AD262" s="73">
        <v>17153107</v>
      </c>
      <c r="AE262" s="73">
        <v>17894393</v>
      </c>
      <c r="AF262" s="73">
        <v>17967637</v>
      </c>
      <c r="AG262" s="73">
        <v>23999217</v>
      </c>
      <c r="AH262" s="73">
        <v>23298397</v>
      </c>
      <c r="AI262" s="73">
        <v>23078969</v>
      </c>
      <c r="AJ262" s="73">
        <v>35679328</v>
      </c>
      <c r="AK262" s="99">
        <v>19573610</v>
      </c>
    </row>
    <row r="263" spans="2:37" x14ac:dyDescent="0.3">
      <c r="B263" s="90" t="s">
        <v>177</v>
      </c>
      <c r="C263" s="71">
        <v>10.5</v>
      </c>
      <c r="D263" s="71">
        <v>10</v>
      </c>
      <c r="E263" s="71">
        <v>11</v>
      </c>
      <c r="F263" s="72">
        <v>170.08116999999999</v>
      </c>
      <c r="G263" s="91" t="s">
        <v>309</v>
      </c>
      <c r="H263" s="98">
        <v>237694</v>
      </c>
      <c r="I263" s="99">
        <v>109069</v>
      </c>
      <c r="J263" s="98">
        <v>5551764</v>
      </c>
      <c r="K263" s="73">
        <v>5034513</v>
      </c>
      <c r="L263" s="73">
        <v>3071633</v>
      </c>
      <c r="M263" s="73">
        <v>5536648</v>
      </c>
      <c r="N263" s="73">
        <v>4342714</v>
      </c>
      <c r="O263" s="73">
        <v>4466091</v>
      </c>
      <c r="P263" s="73">
        <v>4906998</v>
      </c>
      <c r="Q263" s="73">
        <v>3238900</v>
      </c>
      <c r="R263" s="73">
        <v>3078755</v>
      </c>
      <c r="S263" s="73">
        <v>4922726</v>
      </c>
      <c r="T263" s="73">
        <v>3671210</v>
      </c>
      <c r="U263" s="73">
        <v>5278260</v>
      </c>
      <c r="V263" s="73">
        <v>4232714</v>
      </c>
      <c r="W263" s="73">
        <v>3713255</v>
      </c>
      <c r="X263" s="73">
        <v>3185614</v>
      </c>
      <c r="Y263" s="73">
        <v>4013206</v>
      </c>
      <c r="Z263" s="73">
        <v>4304728</v>
      </c>
      <c r="AA263" s="73">
        <v>3435688</v>
      </c>
      <c r="AB263" s="73">
        <v>4431262</v>
      </c>
      <c r="AC263" s="73">
        <v>8818234</v>
      </c>
      <c r="AD263" s="73">
        <v>4544022</v>
      </c>
      <c r="AE263" s="73">
        <v>4203632</v>
      </c>
      <c r="AF263" s="73">
        <v>7920391</v>
      </c>
      <c r="AG263" s="73">
        <v>7115680</v>
      </c>
      <c r="AH263" s="73">
        <v>8217933</v>
      </c>
      <c r="AI263" s="73">
        <v>7234419</v>
      </c>
      <c r="AJ263" s="73">
        <v>17867267</v>
      </c>
      <c r="AK263" s="99">
        <v>4971924</v>
      </c>
    </row>
    <row r="264" spans="2:37" x14ac:dyDescent="0.3">
      <c r="B264" s="90" t="s">
        <v>177</v>
      </c>
      <c r="C264" s="71">
        <v>10.4</v>
      </c>
      <c r="D264" s="71">
        <v>10</v>
      </c>
      <c r="E264" s="71">
        <v>10.8</v>
      </c>
      <c r="F264" s="72">
        <v>168.06662</v>
      </c>
      <c r="G264" s="91" t="s">
        <v>331</v>
      </c>
      <c r="H264" s="98">
        <v>42359</v>
      </c>
      <c r="I264" s="99">
        <v>18048</v>
      </c>
      <c r="J264" s="98">
        <v>336834</v>
      </c>
      <c r="K264" s="73">
        <v>278972</v>
      </c>
      <c r="L264" s="73">
        <v>135679</v>
      </c>
      <c r="M264" s="73">
        <v>327615</v>
      </c>
      <c r="N264" s="73">
        <v>285981</v>
      </c>
      <c r="O264" s="73">
        <v>301796</v>
      </c>
      <c r="P264" s="73">
        <v>263455</v>
      </c>
      <c r="Q264" s="73">
        <v>178697</v>
      </c>
      <c r="R264" s="73">
        <v>185644</v>
      </c>
      <c r="S264" s="73">
        <v>378686</v>
      </c>
      <c r="T264" s="73">
        <v>221945</v>
      </c>
      <c r="U264" s="73">
        <v>299342</v>
      </c>
      <c r="V264" s="73">
        <v>188493</v>
      </c>
      <c r="W264" s="73">
        <v>164384</v>
      </c>
      <c r="X264" s="73">
        <v>191025</v>
      </c>
      <c r="Y264" s="73">
        <v>206772</v>
      </c>
      <c r="Z264" s="73">
        <v>341080</v>
      </c>
      <c r="AA264" s="73">
        <v>163538</v>
      </c>
      <c r="AB264" s="73">
        <v>315037</v>
      </c>
      <c r="AC264" s="73">
        <v>797892</v>
      </c>
      <c r="AD264" s="73">
        <v>370805</v>
      </c>
      <c r="AE264" s="73">
        <v>355341</v>
      </c>
      <c r="AF264" s="73">
        <v>697594</v>
      </c>
      <c r="AG264" s="73">
        <v>660490</v>
      </c>
      <c r="AH264" s="73">
        <v>808878</v>
      </c>
      <c r="AI264" s="73">
        <v>549966</v>
      </c>
      <c r="AJ264" s="73">
        <v>2529554</v>
      </c>
      <c r="AK264" s="99">
        <v>397227</v>
      </c>
    </row>
    <row r="265" spans="2:37" x14ac:dyDescent="0.3">
      <c r="B265" s="90" t="s">
        <v>184</v>
      </c>
      <c r="C265" s="71">
        <v>11</v>
      </c>
      <c r="D265" s="71">
        <v>10.5</v>
      </c>
      <c r="E265" s="71">
        <v>11.5</v>
      </c>
      <c r="F265" s="72">
        <v>133.09715</v>
      </c>
      <c r="G265" s="91" t="s">
        <v>309</v>
      </c>
      <c r="H265" s="98">
        <v>2204302</v>
      </c>
      <c r="I265" s="99">
        <v>995490</v>
      </c>
      <c r="J265" s="98">
        <v>15607885</v>
      </c>
      <c r="K265" s="73">
        <v>16409713</v>
      </c>
      <c r="L265" s="73">
        <v>17698899</v>
      </c>
      <c r="M265" s="73">
        <v>18430869</v>
      </c>
      <c r="N265" s="73">
        <v>14572194</v>
      </c>
      <c r="O265" s="73">
        <v>18931644</v>
      </c>
      <c r="P265" s="73">
        <v>16164464</v>
      </c>
      <c r="Q265" s="73">
        <v>16477492</v>
      </c>
      <c r="R265" s="73">
        <v>15450414</v>
      </c>
      <c r="S265" s="73">
        <v>19033778</v>
      </c>
      <c r="T265" s="73">
        <v>14090204</v>
      </c>
      <c r="U265" s="73">
        <v>11700830</v>
      </c>
      <c r="V265" s="73">
        <v>14984886</v>
      </c>
      <c r="W265" s="73">
        <v>10665417</v>
      </c>
      <c r="X265" s="73">
        <v>11420598</v>
      </c>
      <c r="Y265" s="73">
        <v>10724727</v>
      </c>
      <c r="Z265" s="73">
        <v>15338659</v>
      </c>
      <c r="AA265" s="73">
        <v>12180871</v>
      </c>
      <c r="AB265" s="73">
        <v>8788036</v>
      </c>
      <c r="AC265" s="73">
        <v>12569465</v>
      </c>
      <c r="AD265" s="73">
        <v>8401096</v>
      </c>
      <c r="AE265" s="73">
        <v>17385314</v>
      </c>
      <c r="AF265" s="73">
        <v>10127455</v>
      </c>
      <c r="AG265" s="73">
        <v>18361552</v>
      </c>
      <c r="AH265" s="73">
        <v>23279284</v>
      </c>
      <c r="AI265" s="73">
        <v>20973600</v>
      </c>
      <c r="AJ265" s="73">
        <v>48940273</v>
      </c>
      <c r="AK265" s="99">
        <v>18959952</v>
      </c>
    </row>
    <row r="266" spans="2:37" x14ac:dyDescent="0.3">
      <c r="B266" s="90" t="s">
        <v>184</v>
      </c>
      <c r="C266" s="71">
        <v>11.15</v>
      </c>
      <c r="D266" s="71">
        <v>10.5</v>
      </c>
      <c r="E266" s="71">
        <v>11.8</v>
      </c>
      <c r="F266" s="72">
        <v>131.08260000000001</v>
      </c>
      <c r="G266" s="91" t="s">
        <v>331</v>
      </c>
      <c r="H266" s="98">
        <v>251961</v>
      </c>
      <c r="I266" s="99">
        <v>32373</v>
      </c>
      <c r="J266" s="98">
        <v>5398135</v>
      </c>
      <c r="K266" s="73">
        <v>6838987</v>
      </c>
      <c r="L266" s="73">
        <v>6439142</v>
      </c>
      <c r="M266" s="73">
        <v>7163371</v>
      </c>
      <c r="N266" s="73">
        <v>7013585</v>
      </c>
      <c r="O266" s="73">
        <v>6894721</v>
      </c>
      <c r="P266" s="73">
        <v>7472086</v>
      </c>
      <c r="Q266" s="73">
        <v>8125537</v>
      </c>
      <c r="R266" s="73">
        <v>7625394</v>
      </c>
      <c r="S266" s="73">
        <v>7969524</v>
      </c>
      <c r="T266" s="73">
        <v>8258507</v>
      </c>
      <c r="U266" s="73">
        <v>11122040</v>
      </c>
      <c r="V266" s="73">
        <v>8263694</v>
      </c>
      <c r="W266" s="73">
        <v>9210548</v>
      </c>
      <c r="X266" s="73">
        <v>8393697</v>
      </c>
      <c r="Y266" s="73">
        <v>9286052</v>
      </c>
      <c r="Z266" s="73">
        <v>10820581</v>
      </c>
      <c r="AA266" s="73">
        <v>9269758</v>
      </c>
      <c r="AB266" s="73">
        <v>10080044</v>
      </c>
      <c r="AC266" s="73">
        <v>13512366</v>
      </c>
      <c r="AD266" s="73">
        <v>10404199</v>
      </c>
      <c r="AE266" s="73">
        <v>16651361</v>
      </c>
      <c r="AF266" s="73">
        <v>11862063</v>
      </c>
      <c r="AG266" s="73">
        <v>16389382</v>
      </c>
      <c r="AH266" s="73">
        <v>15504750</v>
      </c>
      <c r="AI266" s="73">
        <v>16209721</v>
      </c>
      <c r="AJ266" s="73">
        <v>24336148</v>
      </c>
      <c r="AK266" s="99">
        <v>15565341</v>
      </c>
    </row>
    <row r="267" spans="2:37" x14ac:dyDescent="0.3">
      <c r="B267" s="90" t="s">
        <v>320</v>
      </c>
      <c r="C267" s="71">
        <v>9.25</v>
      </c>
      <c r="D267" s="71">
        <v>8.5</v>
      </c>
      <c r="E267" s="71">
        <v>10</v>
      </c>
      <c r="F267" s="72">
        <v>155.00982999999999</v>
      </c>
      <c r="G267" s="91" t="s">
        <v>331</v>
      </c>
      <c r="H267" s="98">
        <v>0</v>
      </c>
      <c r="I267" s="99">
        <v>0</v>
      </c>
      <c r="J267" s="98">
        <v>11589261</v>
      </c>
      <c r="K267" s="73">
        <v>17539319</v>
      </c>
      <c r="L267" s="73">
        <v>10615739</v>
      </c>
      <c r="M267" s="73">
        <v>14431698</v>
      </c>
      <c r="N267" s="73">
        <v>15130597</v>
      </c>
      <c r="O267" s="73">
        <v>7810080</v>
      </c>
      <c r="P267" s="73">
        <v>15065093</v>
      </c>
      <c r="Q267" s="73">
        <v>3659911</v>
      </c>
      <c r="R267" s="73">
        <v>813243</v>
      </c>
      <c r="S267" s="73">
        <v>23864624</v>
      </c>
      <c r="T267" s="73">
        <v>19683737</v>
      </c>
      <c r="U267" s="73">
        <v>35745754</v>
      </c>
      <c r="V267" s="73">
        <v>17313593</v>
      </c>
      <c r="W267" s="73">
        <v>26553617</v>
      </c>
      <c r="X267" s="73">
        <v>20194863</v>
      </c>
      <c r="Y267" s="73">
        <v>21338163</v>
      </c>
      <c r="Z267" s="73">
        <v>16363883</v>
      </c>
      <c r="AA267" s="73">
        <v>19720215</v>
      </c>
      <c r="AB267" s="73">
        <v>26058606</v>
      </c>
      <c r="AC267" s="73">
        <v>7477270</v>
      </c>
      <c r="AD267" s="73">
        <v>41109601</v>
      </c>
      <c r="AE267" s="73">
        <v>16875058</v>
      </c>
      <c r="AF267" s="73">
        <v>24887115</v>
      </c>
      <c r="AG267" s="73">
        <v>61702343</v>
      </c>
      <c r="AH267" s="73">
        <v>37029432</v>
      </c>
      <c r="AI267" s="73">
        <v>100515031</v>
      </c>
      <c r="AJ267" s="73">
        <v>136441527</v>
      </c>
      <c r="AK267" s="99">
        <v>98252439</v>
      </c>
    </row>
    <row r="268" spans="2:37" x14ac:dyDescent="0.3">
      <c r="B268" s="90" t="s">
        <v>315</v>
      </c>
      <c r="C268" s="71">
        <v>4</v>
      </c>
      <c r="D268" s="71">
        <v>3</v>
      </c>
      <c r="E268" s="71">
        <v>5</v>
      </c>
      <c r="F268" s="72">
        <v>130.99860000000001</v>
      </c>
      <c r="G268" s="91" t="s">
        <v>331</v>
      </c>
      <c r="H268" s="98">
        <v>167275</v>
      </c>
      <c r="I268" s="99">
        <v>111022</v>
      </c>
      <c r="J268" s="98">
        <v>65470</v>
      </c>
      <c r="K268" s="73">
        <v>171338</v>
      </c>
      <c r="L268" s="73">
        <v>190605</v>
      </c>
      <c r="M268" s="73">
        <v>242507</v>
      </c>
      <c r="N268" s="73">
        <v>147713</v>
      </c>
      <c r="O268" s="73">
        <v>179573</v>
      </c>
      <c r="P268" s="73">
        <v>126161</v>
      </c>
      <c r="Q268" s="73">
        <v>132281</v>
      </c>
      <c r="R268" s="73">
        <v>118961</v>
      </c>
      <c r="S268" s="73">
        <v>140795</v>
      </c>
      <c r="T268" s="73">
        <v>143277</v>
      </c>
      <c r="U268" s="73">
        <v>265197</v>
      </c>
      <c r="V268" s="73">
        <v>149240</v>
      </c>
      <c r="W268" s="73">
        <v>218757</v>
      </c>
      <c r="X268" s="73">
        <v>246222</v>
      </c>
      <c r="Y268" s="73">
        <v>172854</v>
      </c>
      <c r="Z268" s="73">
        <v>226841</v>
      </c>
      <c r="AA268" s="73">
        <v>198567</v>
      </c>
      <c r="AB268" s="73">
        <v>249291</v>
      </c>
      <c r="AC268" s="73">
        <v>197583</v>
      </c>
      <c r="AD268" s="73">
        <v>174185</v>
      </c>
      <c r="AE268" s="73">
        <v>355821</v>
      </c>
      <c r="AF268" s="73">
        <v>195963</v>
      </c>
      <c r="AG268" s="73">
        <v>305475</v>
      </c>
      <c r="AH268" s="73">
        <v>376245</v>
      </c>
      <c r="AI268" s="73">
        <v>330142</v>
      </c>
      <c r="AJ268" s="73">
        <v>243167</v>
      </c>
      <c r="AK268" s="99">
        <v>418712</v>
      </c>
    </row>
    <row r="269" spans="2:37" x14ac:dyDescent="0.3">
      <c r="B269" s="90" t="s">
        <v>165</v>
      </c>
      <c r="C269" s="71">
        <v>9.0500000000000007</v>
      </c>
      <c r="D269" s="71">
        <v>8.5</v>
      </c>
      <c r="E269" s="71">
        <v>9.6</v>
      </c>
      <c r="F269" s="72">
        <v>220.11795000000001</v>
      </c>
      <c r="G269" s="91" t="s">
        <v>309</v>
      </c>
      <c r="H269" s="98">
        <v>27536</v>
      </c>
      <c r="I269" s="99">
        <v>41287</v>
      </c>
      <c r="J269" s="98">
        <v>183547197</v>
      </c>
      <c r="K269" s="73">
        <v>211255023</v>
      </c>
      <c r="L269" s="73">
        <v>182631294</v>
      </c>
      <c r="M269" s="73">
        <v>263009455</v>
      </c>
      <c r="N269" s="73">
        <v>301018151</v>
      </c>
      <c r="O269" s="73">
        <v>294692155</v>
      </c>
      <c r="P269" s="73">
        <v>390302763</v>
      </c>
      <c r="Q269" s="73">
        <v>426112757</v>
      </c>
      <c r="R269" s="73">
        <v>316000751</v>
      </c>
      <c r="S269" s="73">
        <v>377076753</v>
      </c>
      <c r="T269" s="73">
        <v>345177095</v>
      </c>
      <c r="U269" s="73">
        <v>597731910</v>
      </c>
      <c r="V269" s="73">
        <v>458167279</v>
      </c>
      <c r="W269" s="73">
        <v>532778953</v>
      </c>
      <c r="X269" s="73">
        <v>568878419</v>
      </c>
      <c r="Y269" s="73">
        <v>501075274</v>
      </c>
      <c r="Z269" s="73">
        <v>480042435</v>
      </c>
      <c r="AA269" s="73">
        <v>709550216</v>
      </c>
      <c r="AB269" s="73">
        <v>721933606</v>
      </c>
      <c r="AC269" s="73">
        <v>688520957</v>
      </c>
      <c r="AD269" s="73">
        <v>608831858</v>
      </c>
      <c r="AE269" s="73">
        <v>878712404</v>
      </c>
      <c r="AF269" s="73">
        <v>628522817</v>
      </c>
      <c r="AG269" s="73">
        <v>848117376</v>
      </c>
      <c r="AH269" s="73">
        <v>878231855</v>
      </c>
      <c r="AI269" s="73">
        <v>868554134</v>
      </c>
      <c r="AJ269" s="73">
        <v>1541614585</v>
      </c>
      <c r="AK269" s="99">
        <v>758650313</v>
      </c>
    </row>
    <row r="270" spans="2:37" x14ac:dyDescent="0.3">
      <c r="B270" s="90" t="s">
        <v>165</v>
      </c>
      <c r="C270" s="71">
        <v>9.1</v>
      </c>
      <c r="D270" s="71">
        <v>8.6999999999999993</v>
      </c>
      <c r="E270" s="71">
        <v>9.5</v>
      </c>
      <c r="F270" s="72">
        <v>218.10339999999999</v>
      </c>
      <c r="G270" s="91" t="s">
        <v>331</v>
      </c>
      <c r="H270" s="98">
        <v>0</v>
      </c>
      <c r="I270" s="99">
        <v>0</v>
      </c>
      <c r="J270" s="98">
        <v>89072665</v>
      </c>
      <c r="K270" s="73">
        <v>96641345</v>
      </c>
      <c r="L270" s="73">
        <v>80632392</v>
      </c>
      <c r="M270" s="73">
        <v>105492664</v>
      </c>
      <c r="N270" s="73">
        <v>131365435</v>
      </c>
      <c r="O270" s="73">
        <v>115990194</v>
      </c>
      <c r="P270" s="73">
        <v>132134967</v>
      </c>
      <c r="Q270" s="73">
        <v>173508288</v>
      </c>
      <c r="R270" s="73">
        <v>133522003</v>
      </c>
      <c r="S270" s="73">
        <v>146483244</v>
      </c>
      <c r="T270" s="73">
        <v>137494004</v>
      </c>
      <c r="U270" s="73">
        <v>170418359</v>
      </c>
      <c r="V270" s="73">
        <v>140000547</v>
      </c>
      <c r="W270" s="73">
        <v>141215237</v>
      </c>
      <c r="X270" s="73">
        <v>162012110</v>
      </c>
      <c r="Y270" s="73">
        <v>149378934</v>
      </c>
      <c r="Z270" s="73">
        <v>152972605</v>
      </c>
      <c r="AA270" s="73">
        <v>168178759</v>
      </c>
      <c r="AB270" s="73">
        <v>184646895</v>
      </c>
      <c r="AC270" s="73">
        <v>206713043</v>
      </c>
      <c r="AD270" s="73">
        <v>167527526</v>
      </c>
      <c r="AE270" s="73">
        <v>243654878</v>
      </c>
      <c r="AF270" s="73">
        <v>199066113</v>
      </c>
      <c r="AG270" s="73">
        <v>276198393</v>
      </c>
      <c r="AH270" s="73">
        <v>313915871</v>
      </c>
      <c r="AI270" s="73">
        <v>285972070</v>
      </c>
      <c r="AJ270" s="73">
        <v>453001854</v>
      </c>
      <c r="AK270" s="99">
        <v>255713708</v>
      </c>
    </row>
    <row r="271" spans="2:37" x14ac:dyDescent="0.3">
      <c r="B271" s="90" t="s">
        <v>269</v>
      </c>
      <c r="C271" s="71">
        <v>14</v>
      </c>
      <c r="D271" s="71">
        <v>13.5</v>
      </c>
      <c r="E271" s="71">
        <v>14.5</v>
      </c>
      <c r="F271" s="72">
        <v>231.02643</v>
      </c>
      <c r="G271" s="91" t="s">
        <v>309</v>
      </c>
      <c r="H271" s="98">
        <v>4314</v>
      </c>
      <c r="I271" s="99">
        <v>0</v>
      </c>
      <c r="J271" s="98">
        <v>1858277</v>
      </c>
      <c r="K271" s="73">
        <v>2321360</v>
      </c>
      <c r="L271" s="73">
        <v>2478857</v>
      </c>
      <c r="M271" s="73">
        <v>2828505</v>
      </c>
      <c r="N271" s="73">
        <v>1986324</v>
      </c>
      <c r="O271" s="73">
        <v>2350782</v>
      </c>
      <c r="P271" s="73">
        <v>3119494</v>
      </c>
      <c r="Q271" s="73">
        <v>3226228</v>
      </c>
      <c r="R271" s="73">
        <v>1712838</v>
      </c>
      <c r="S271" s="73">
        <v>2019982</v>
      </c>
      <c r="T271" s="73">
        <v>1751323</v>
      </c>
      <c r="U271" s="73">
        <v>2249945</v>
      </c>
      <c r="V271" s="73">
        <v>3359888</v>
      </c>
      <c r="W271" s="73">
        <v>3854046</v>
      </c>
      <c r="X271" s="73">
        <v>2893655</v>
      </c>
      <c r="Y271" s="73">
        <v>2738802</v>
      </c>
      <c r="Z271" s="73">
        <v>2387302</v>
      </c>
      <c r="AA271" s="73">
        <v>3620859</v>
      </c>
      <c r="AB271" s="73">
        <v>2702149</v>
      </c>
      <c r="AC271" s="73">
        <v>1955626</v>
      </c>
      <c r="AD271" s="73">
        <v>952205</v>
      </c>
      <c r="AE271" s="73">
        <v>1270710</v>
      </c>
      <c r="AF271" s="73">
        <v>866871</v>
      </c>
      <c r="AG271" s="73">
        <v>3217842</v>
      </c>
      <c r="AH271" s="73">
        <v>2979030</v>
      </c>
      <c r="AI271" s="73">
        <v>2922080</v>
      </c>
      <c r="AJ271" s="73">
        <v>3533952</v>
      </c>
      <c r="AK271" s="99">
        <v>3088087</v>
      </c>
    </row>
    <row r="272" spans="2:37" x14ac:dyDescent="0.3">
      <c r="B272" s="90" t="s">
        <v>269</v>
      </c>
      <c r="C272" s="71">
        <v>14.35</v>
      </c>
      <c r="D272" s="71">
        <v>13.3</v>
      </c>
      <c r="E272" s="71">
        <v>15.4</v>
      </c>
      <c r="F272" s="72">
        <v>229.01187999999999</v>
      </c>
      <c r="G272" s="91" t="s">
        <v>331</v>
      </c>
      <c r="H272" s="98">
        <v>0</v>
      </c>
      <c r="I272" s="99">
        <v>0</v>
      </c>
      <c r="J272" s="98">
        <v>52608454</v>
      </c>
      <c r="K272" s="73">
        <v>57529533</v>
      </c>
      <c r="L272" s="73">
        <v>57984576</v>
      </c>
      <c r="M272" s="73">
        <v>67134179</v>
      </c>
      <c r="N272" s="73">
        <v>48340120</v>
      </c>
      <c r="O272" s="73">
        <v>59189532</v>
      </c>
      <c r="P272" s="73">
        <v>75327037</v>
      </c>
      <c r="Q272" s="73">
        <v>73155607</v>
      </c>
      <c r="R272" s="73">
        <v>45268223</v>
      </c>
      <c r="S272" s="73">
        <v>52234860</v>
      </c>
      <c r="T272" s="73">
        <v>39145526</v>
      </c>
      <c r="U272" s="73">
        <v>52210464</v>
      </c>
      <c r="V272" s="73">
        <v>78975186</v>
      </c>
      <c r="W272" s="73">
        <v>93833915</v>
      </c>
      <c r="X272" s="73">
        <v>90237997</v>
      </c>
      <c r="Y272" s="73">
        <v>78460304</v>
      </c>
      <c r="Z272" s="73">
        <v>74590723</v>
      </c>
      <c r="AA272" s="73">
        <v>104948989</v>
      </c>
      <c r="AB272" s="73">
        <v>82746496</v>
      </c>
      <c r="AC272" s="73">
        <v>63478507</v>
      </c>
      <c r="AD272" s="73">
        <v>33558079</v>
      </c>
      <c r="AE272" s="73">
        <v>46026177</v>
      </c>
      <c r="AF272" s="73">
        <v>32630458</v>
      </c>
      <c r="AG272" s="73">
        <v>116746468</v>
      </c>
      <c r="AH272" s="73">
        <v>108539399</v>
      </c>
      <c r="AI272" s="73">
        <v>114854701</v>
      </c>
      <c r="AJ272" s="73">
        <v>147713633</v>
      </c>
      <c r="AK272" s="99">
        <v>116443875</v>
      </c>
    </row>
    <row r="273" spans="2:37" x14ac:dyDescent="0.3">
      <c r="B273" s="90" t="s">
        <v>180</v>
      </c>
      <c r="C273" s="71">
        <v>10.75</v>
      </c>
      <c r="D273" s="71">
        <v>10.199999999999999</v>
      </c>
      <c r="E273" s="71">
        <v>11.3</v>
      </c>
      <c r="F273" s="72">
        <v>166.08626000000001</v>
      </c>
      <c r="G273" s="91" t="s">
        <v>309</v>
      </c>
      <c r="H273" s="98">
        <v>8333803</v>
      </c>
      <c r="I273" s="99">
        <v>6610708</v>
      </c>
      <c r="J273" s="98">
        <v>2588767952</v>
      </c>
      <c r="K273" s="73">
        <v>3251484553</v>
      </c>
      <c r="L273" s="73">
        <v>2910450726</v>
      </c>
      <c r="M273" s="73">
        <v>3334998583</v>
      </c>
      <c r="N273" s="73">
        <v>3073026723</v>
      </c>
      <c r="O273" s="73">
        <v>3093269981</v>
      </c>
      <c r="P273" s="73">
        <v>3413242579</v>
      </c>
      <c r="Q273" s="73">
        <v>3413539913</v>
      </c>
      <c r="R273" s="73">
        <v>3066012986</v>
      </c>
      <c r="S273" s="73">
        <v>3220128567</v>
      </c>
      <c r="T273" s="73">
        <v>3418820546</v>
      </c>
      <c r="U273" s="73">
        <v>4705667744</v>
      </c>
      <c r="V273" s="73">
        <v>3554119595</v>
      </c>
      <c r="W273" s="73">
        <v>4144370020</v>
      </c>
      <c r="X273" s="73">
        <v>3521830809</v>
      </c>
      <c r="Y273" s="73">
        <v>3963703378</v>
      </c>
      <c r="Z273" s="73">
        <v>4333848059</v>
      </c>
      <c r="AA273" s="73">
        <v>3963093061</v>
      </c>
      <c r="AB273" s="73">
        <v>4129111651</v>
      </c>
      <c r="AC273" s="73">
        <v>4958829098</v>
      </c>
      <c r="AD273" s="73">
        <v>3916763796</v>
      </c>
      <c r="AE273" s="73">
        <v>5892878134</v>
      </c>
      <c r="AF273" s="73">
        <v>3773775836</v>
      </c>
      <c r="AG273" s="73">
        <v>5349799729</v>
      </c>
      <c r="AH273" s="73">
        <v>5181605401</v>
      </c>
      <c r="AI273" s="73">
        <v>4988492154</v>
      </c>
      <c r="AJ273" s="73">
        <v>7889254095</v>
      </c>
      <c r="AK273" s="99">
        <v>5242072656</v>
      </c>
    </row>
    <row r="274" spans="2:37" x14ac:dyDescent="0.3">
      <c r="B274" s="90" t="s">
        <v>180</v>
      </c>
      <c r="C274" s="71">
        <v>10.6</v>
      </c>
      <c r="D274" s="71">
        <v>10.199999999999999</v>
      </c>
      <c r="E274" s="71">
        <v>11</v>
      </c>
      <c r="F274" s="72">
        <v>164.07169999999999</v>
      </c>
      <c r="G274" s="91" t="s">
        <v>331</v>
      </c>
      <c r="H274" s="98">
        <v>122901</v>
      </c>
      <c r="I274" s="99">
        <v>214076</v>
      </c>
      <c r="J274" s="98">
        <v>668643638</v>
      </c>
      <c r="K274" s="73">
        <v>820991385</v>
      </c>
      <c r="L274" s="73">
        <v>740342381</v>
      </c>
      <c r="M274" s="73">
        <v>842256784</v>
      </c>
      <c r="N274" s="73">
        <v>792667334</v>
      </c>
      <c r="O274" s="73">
        <v>766760794</v>
      </c>
      <c r="P274" s="73">
        <v>859409467</v>
      </c>
      <c r="Q274" s="73">
        <v>909913360</v>
      </c>
      <c r="R274" s="73">
        <v>820876045</v>
      </c>
      <c r="S274" s="73">
        <v>873098563</v>
      </c>
      <c r="T274" s="73">
        <v>899859970</v>
      </c>
      <c r="U274" s="73">
        <v>1205299581</v>
      </c>
      <c r="V274" s="73">
        <v>902317380</v>
      </c>
      <c r="W274" s="73">
        <v>1048785834</v>
      </c>
      <c r="X274" s="73">
        <v>939442428</v>
      </c>
      <c r="Y274" s="73">
        <v>1027924194</v>
      </c>
      <c r="Z274" s="73">
        <v>1166353688</v>
      </c>
      <c r="AA274" s="73">
        <v>1026966682</v>
      </c>
      <c r="AB274" s="73">
        <v>1142184374</v>
      </c>
      <c r="AC274" s="73">
        <v>1346804508</v>
      </c>
      <c r="AD274" s="73">
        <v>1097526591</v>
      </c>
      <c r="AE274" s="73">
        <v>1489631711</v>
      </c>
      <c r="AF274" s="73">
        <v>1103573043</v>
      </c>
      <c r="AG274" s="73">
        <v>1717337947</v>
      </c>
      <c r="AH274" s="73">
        <v>1680041755</v>
      </c>
      <c r="AI274" s="73">
        <v>1579214342</v>
      </c>
      <c r="AJ274" s="73">
        <v>2118361597</v>
      </c>
      <c r="AK274" s="99">
        <v>1724348166</v>
      </c>
    </row>
    <row r="275" spans="2:37" x14ac:dyDescent="0.3">
      <c r="B275" s="90" t="s">
        <v>204</v>
      </c>
      <c r="C275" s="71">
        <v>12.3</v>
      </c>
      <c r="D275" s="71">
        <v>11.8</v>
      </c>
      <c r="E275" s="71">
        <v>12.8</v>
      </c>
      <c r="F275" s="72">
        <v>165.05462</v>
      </c>
      <c r="G275" s="91" t="s">
        <v>309</v>
      </c>
      <c r="H275" s="98">
        <v>0</v>
      </c>
      <c r="I275" s="99">
        <v>0</v>
      </c>
      <c r="J275" s="98">
        <v>310562315</v>
      </c>
      <c r="K275" s="73">
        <v>344742659</v>
      </c>
      <c r="L275" s="73">
        <v>372498250</v>
      </c>
      <c r="M275" s="73">
        <v>426090155</v>
      </c>
      <c r="N275" s="73">
        <v>362678213</v>
      </c>
      <c r="O275" s="73">
        <v>371853334</v>
      </c>
      <c r="P275" s="73">
        <v>423892067</v>
      </c>
      <c r="Q275" s="73">
        <v>407586777</v>
      </c>
      <c r="R275" s="73">
        <v>373661133</v>
      </c>
      <c r="S275" s="73">
        <v>330889249</v>
      </c>
      <c r="T275" s="73">
        <v>337115397</v>
      </c>
      <c r="U275" s="73">
        <v>484467626</v>
      </c>
      <c r="V275" s="73">
        <v>446680489</v>
      </c>
      <c r="W275" s="73">
        <v>502753452</v>
      </c>
      <c r="X275" s="73">
        <v>439774488</v>
      </c>
      <c r="Y275" s="73">
        <v>497994437</v>
      </c>
      <c r="Z275" s="73">
        <v>513718584</v>
      </c>
      <c r="AA275" s="73">
        <v>513567523</v>
      </c>
      <c r="AB275" s="73">
        <v>493131148</v>
      </c>
      <c r="AC275" s="73">
        <v>495100883</v>
      </c>
      <c r="AD275" s="73">
        <v>401382877</v>
      </c>
      <c r="AE275" s="73">
        <v>571739463</v>
      </c>
      <c r="AF275" s="73">
        <v>362753564</v>
      </c>
      <c r="AG275" s="73">
        <v>592725922</v>
      </c>
      <c r="AH275" s="73">
        <v>545043820</v>
      </c>
      <c r="AI275" s="73">
        <v>634942885</v>
      </c>
      <c r="AJ275" s="73">
        <v>913208181</v>
      </c>
      <c r="AK275" s="99">
        <v>675552281</v>
      </c>
    </row>
    <row r="276" spans="2:37" x14ac:dyDescent="0.3">
      <c r="B276" s="90" t="s">
        <v>204</v>
      </c>
      <c r="C276" s="71">
        <v>12.15</v>
      </c>
      <c r="D276" s="71">
        <v>11.8</v>
      </c>
      <c r="E276" s="71">
        <v>12.5</v>
      </c>
      <c r="F276" s="72">
        <v>163.04006999999999</v>
      </c>
      <c r="G276" s="91" t="s">
        <v>331</v>
      </c>
      <c r="H276" s="98">
        <v>163965</v>
      </c>
      <c r="I276" s="99">
        <v>140947</v>
      </c>
      <c r="J276" s="98">
        <v>2125907</v>
      </c>
      <c r="K276" s="73">
        <v>2135126</v>
      </c>
      <c r="L276" s="73">
        <v>2355307</v>
      </c>
      <c r="M276" s="73">
        <v>2510992</v>
      </c>
      <c r="N276" s="73">
        <v>2378826</v>
      </c>
      <c r="O276" s="73">
        <v>2067403</v>
      </c>
      <c r="P276" s="73">
        <v>2097258</v>
      </c>
      <c r="Q276" s="73">
        <v>2619896</v>
      </c>
      <c r="R276" s="73">
        <v>2163110</v>
      </c>
      <c r="S276" s="73">
        <v>2211174</v>
      </c>
      <c r="T276" s="73">
        <v>2095844</v>
      </c>
      <c r="U276" s="73">
        <v>3183213</v>
      </c>
      <c r="V276" s="73">
        <v>2636951</v>
      </c>
      <c r="W276" s="73">
        <v>3272200</v>
      </c>
      <c r="X276" s="73">
        <v>2514239</v>
      </c>
      <c r="Y276" s="73">
        <v>3031857</v>
      </c>
      <c r="Z276" s="73">
        <v>3669510</v>
      </c>
      <c r="AA276" s="73">
        <v>3340184</v>
      </c>
      <c r="AB276" s="73">
        <v>3344220</v>
      </c>
      <c r="AC276" s="73">
        <v>3626326</v>
      </c>
      <c r="AD276" s="73">
        <v>3765196</v>
      </c>
      <c r="AE276" s="73">
        <v>4909246</v>
      </c>
      <c r="AF276" s="73">
        <v>3314585</v>
      </c>
      <c r="AG276" s="73">
        <v>5301478</v>
      </c>
      <c r="AH276" s="73">
        <v>5233435</v>
      </c>
      <c r="AI276" s="73">
        <v>5432268</v>
      </c>
      <c r="AJ276" s="73">
        <v>7671263</v>
      </c>
      <c r="AK276" s="99">
        <v>5085876</v>
      </c>
    </row>
    <row r="277" spans="2:37" x14ac:dyDescent="0.3">
      <c r="B277" s="90" t="s">
        <v>329</v>
      </c>
      <c r="C277" s="71">
        <v>14.1</v>
      </c>
      <c r="D277" s="71">
        <v>13.6</v>
      </c>
      <c r="E277" s="71">
        <v>14.6</v>
      </c>
      <c r="F277" s="72">
        <v>166.9751</v>
      </c>
      <c r="G277" s="91" t="s">
        <v>331</v>
      </c>
      <c r="H277" s="98">
        <v>0</v>
      </c>
      <c r="I277" s="99">
        <v>0</v>
      </c>
      <c r="J277" s="98">
        <v>7390980</v>
      </c>
      <c r="K277" s="73">
        <v>10054782</v>
      </c>
      <c r="L277" s="73">
        <v>9262271</v>
      </c>
      <c r="M277" s="73">
        <v>8442772</v>
      </c>
      <c r="N277" s="73">
        <v>8099058</v>
      </c>
      <c r="O277" s="73">
        <v>7847552</v>
      </c>
      <c r="P277" s="73">
        <v>11967967</v>
      </c>
      <c r="Q277" s="73">
        <v>9943672</v>
      </c>
      <c r="R277" s="73">
        <v>8273823</v>
      </c>
      <c r="S277" s="73">
        <v>11512407</v>
      </c>
      <c r="T277" s="73">
        <v>11561115</v>
      </c>
      <c r="U277" s="73">
        <v>9516121</v>
      </c>
      <c r="V277" s="73">
        <v>14832939</v>
      </c>
      <c r="W277" s="73">
        <v>14468934</v>
      </c>
      <c r="X277" s="73">
        <v>15115185</v>
      </c>
      <c r="Y277" s="73">
        <v>11072933</v>
      </c>
      <c r="Z277" s="73">
        <v>13427080</v>
      </c>
      <c r="AA277" s="73">
        <v>15508350</v>
      </c>
      <c r="AB277" s="73">
        <v>14493052</v>
      </c>
      <c r="AC277" s="73">
        <v>14080064</v>
      </c>
      <c r="AD277" s="73">
        <v>14843082</v>
      </c>
      <c r="AE277" s="73">
        <v>11613467</v>
      </c>
      <c r="AF277" s="73">
        <v>10264299</v>
      </c>
      <c r="AG277" s="73">
        <v>26727137</v>
      </c>
      <c r="AH277" s="73">
        <v>32333561</v>
      </c>
      <c r="AI277" s="73">
        <v>33401083</v>
      </c>
      <c r="AJ277" s="73">
        <v>33917957</v>
      </c>
      <c r="AK277" s="99">
        <v>24356875</v>
      </c>
    </row>
    <row r="278" spans="2:37" x14ac:dyDescent="0.3">
      <c r="B278" s="90" t="s">
        <v>171</v>
      </c>
      <c r="C278" s="71">
        <v>9.6</v>
      </c>
      <c r="D278" s="71">
        <v>9.1999999999999993</v>
      </c>
      <c r="E278" s="71">
        <v>10</v>
      </c>
      <c r="F278" s="72">
        <v>229.04716999999999</v>
      </c>
      <c r="G278" s="91" t="s">
        <v>309</v>
      </c>
      <c r="H278" s="98">
        <v>0</v>
      </c>
      <c r="I278" s="99">
        <v>0</v>
      </c>
      <c r="J278" s="98">
        <v>4344</v>
      </c>
      <c r="K278" s="73">
        <v>9126</v>
      </c>
      <c r="L278" s="73">
        <v>76216</v>
      </c>
      <c r="M278" s="73">
        <v>18385</v>
      </c>
      <c r="N278" s="73">
        <v>0</v>
      </c>
      <c r="O278" s="73">
        <v>15101</v>
      </c>
      <c r="P278" s="73">
        <v>0</v>
      </c>
      <c r="Q278" s="73">
        <v>0</v>
      </c>
      <c r="R278" s="73">
        <v>4818</v>
      </c>
      <c r="S278" s="73">
        <v>6428</v>
      </c>
      <c r="T278" s="73">
        <v>0</v>
      </c>
      <c r="U278" s="73">
        <v>0</v>
      </c>
      <c r="V278" s="73">
        <v>0</v>
      </c>
      <c r="W278" s="73">
        <v>0</v>
      </c>
      <c r="X278" s="73">
        <v>3246</v>
      </c>
      <c r="Y278" s="73">
        <v>0</v>
      </c>
      <c r="Z278" s="73">
        <v>0</v>
      </c>
      <c r="AA278" s="73">
        <v>0</v>
      </c>
      <c r="AB278" s="73">
        <v>0</v>
      </c>
      <c r="AC278" s="73">
        <v>0</v>
      </c>
      <c r="AD278" s="73">
        <v>0</v>
      </c>
      <c r="AE278" s="73">
        <v>0</v>
      </c>
      <c r="AF278" s="73">
        <v>0</v>
      </c>
      <c r="AG278" s="73">
        <v>0</v>
      </c>
      <c r="AH278" s="73">
        <v>0</v>
      </c>
      <c r="AI278" s="73">
        <v>9406</v>
      </c>
      <c r="AJ278" s="73">
        <v>6099</v>
      </c>
      <c r="AK278" s="99">
        <v>0</v>
      </c>
    </row>
    <row r="279" spans="2:37" x14ac:dyDescent="0.3">
      <c r="B279" s="90" t="s">
        <v>311</v>
      </c>
      <c r="C279" s="71">
        <v>14.25</v>
      </c>
      <c r="D279" s="71">
        <v>14</v>
      </c>
      <c r="E279" s="71">
        <v>14.5</v>
      </c>
      <c r="F279" s="72">
        <v>184.00165000000001</v>
      </c>
      <c r="G279" s="91" t="s">
        <v>331</v>
      </c>
      <c r="H279" s="98">
        <v>0</v>
      </c>
      <c r="I279" s="99">
        <v>0</v>
      </c>
      <c r="J279" s="98">
        <v>0</v>
      </c>
      <c r="K279" s="73">
        <v>0</v>
      </c>
      <c r="L279" s="73">
        <v>0</v>
      </c>
      <c r="M279" s="73">
        <v>0</v>
      </c>
      <c r="N279" s="73">
        <v>0</v>
      </c>
      <c r="O279" s="73">
        <v>20699</v>
      </c>
      <c r="P279" s="73">
        <v>0</v>
      </c>
      <c r="Q279" s="73">
        <v>0</v>
      </c>
      <c r="R279" s="73">
        <v>0</v>
      </c>
      <c r="S279" s="73">
        <v>0</v>
      </c>
      <c r="T279" s="73">
        <v>0</v>
      </c>
      <c r="U279" s="73">
        <v>0</v>
      </c>
      <c r="V279" s="73">
        <v>0</v>
      </c>
      <c r="W279" s="73">
        <v>0</v>
      </c>
      <c r="X279" s="73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73">
        <v>0</v>
      </c>
      <c r="AF279" s="73">
        <v>0</v>
      </c>
      <c r="AG279" s="73">
        <v>0</v>
      </c>
      <c r="AH279" s="73">
        <v>0</v>
      </c>
      <c r="AI279" s="73">
        <v>0</v>
      </c>
      <c r="AJ279" s="73">
        <v>0</v>
      </c>
      <c r="AK279" s="99">
        <v>0</v>
      </c>
    </row>
    <row r="280" spans="2:37" x14ac:dyDescent="0.3">
      <c r="B280" s="90" t="s">
        <v>163</v>
      </c>
      <c r="C280" s="71">
        <v>8.75</v>
      </c>
      <c r="D280" s="71">
        <v>8</v>
      </c>
      <c r="E280" s="71">
        <v>9.5</v>
      </c>
      <c r="F280" s="72">
        <v>124.0393</v>
      </c>
      <c r="G280" s="91" t="s">
        <v>309</v>
      </c>
      <c r="H280" s="98">
        <v>1045724</v>
      </c>
      <c r="I280" s="99">
        <v>1296494</v>
      </c>
      <c r="J280" s="98">
        <v>13837918</v>
      </c>
      <c r="K280" s="73">
        <v>16994868</v>
      </c>
      <c r="L280" s="73">
        <v>9802213</v>
      </c>
      <c r="M280" s="73">
        <v>11914295</v>
      </c>
      <c r="N280" s="73">
        <v>15702282</v>
      </c>
      <c r="O280" s="73">
        <v>17978782</v>
      </c>
      <c r="P280" s="73">
        <v>19399096</v>
      </c>
      <c r="Q280" s="73">
        <v>18299604</v>
      </c>
      <c r="R280" s="73">
        <v>17145579</v>
      </c>
      <c r="S280" s="73">
        <v>16166421</v>
      </c>
      <c r="T280" s="73">
        <v>14172840</v>
      </c>
      <c r="U280" s="73">
        <v>18772931</v>
      </c>
      <c r="V280" s="73">
        <v>15510108</v>
      </c>
      <c r="W280" s="73">
        <v>16450625</v>
      </c>
      <c r="X280" s="73">
        <v>17953703</v>
      </c>
      <c r="Y280" s="73">
        <v>15404258</v>
      </c>
      <c r="Z280" s="73">
        <v>17188405</v>
      </c>
      <c r="AA280" s="73">
        <v>19195538</v>
      </c>
      <c r="AB280" s="73">
        <v>16699713</v>
      </c>
      <c r="AC280" s="73">
        <v>22150435</v>
      </c>
      <c r="AD280" s="73">
        <v>20080367</v>
      </c>
      <c r="AE280" s="73">
        <v>15278157</v>
      </c>
      <c r="AF280" s="73">
        <v>16729785</v>
      </c>
      <c r="AG280" s="73">
        <v>24273596</v>
      </c>
      <c r="AH280" s="73">
        <v>22817794</v>
      </c>
      <c r="AI280" s="73">
        <v>24157117</v>
      </c>
      <c r="AJ280" s="73">
        <v>37998426</v>
      </c>
      <c r="AK280" s="99">
        <v>17318001</v>
      </c>
    </row>
    <row r="281" spans="2:37" x14ac:dyDescent="0.3">
      <c r="B281" s="90" t="s">
        <v>163</v>
      </c>
      <c r="C281" s="71">
        <v>8.75</v>
      </c>
      <c r="D281" s="71">
        <v>8</v>
      </c>
      <c r="E281" s="71">
        <v>9.5</v>
      </c>
      <c r="F281" s="72">
        <v>122.02475</v>
      </c>
      <c r="G281" s="91" t="s">
        <v>331</v>
      </c>
      <c r="H281" s="98">
        <v>794665</v>
      </c>
      <c r="I281" s="99">
        <v>1474043</v>
      </c>
      <c r="J281" s="98">
        <v>8790262</v>
      </c>
      <c r="K281" s="73">
        <v>10246065</v>
      </c>
      <c r="L281" s="73">
        <v>7538944</v>
      </c>
      <c r="M281" s="73">
        <v>8086317</v>
      </c>
      <c r="N281" s="73">
        <v>10677236</v>
      </c>
      <c r="O281" s="73">
        <v>10698935</v>
      </c>
      <c r="P281" s="73">
        <v>11596001</v>
      </c>
      <c r="Q281" s="73">
        <v>12413905</v>
      </c>
      <c r="R281" s="73">
        <v>10774380</v>
      </c>
      <c r="S281" s="73">
        <v>12529026</v>
      </c>
      <c r="T281" s="73">
        <v>11148499</v>
      </c>
      <c r="U281" s="73">
        <v>12777919</v>
      </c>
      <c r="V281" s="73">
        <v>12084103</v>
      </c>
      <c r="W281" s="73">
        <v>10963326</v>
      </c>
      <c r="X281" s="73">
        <v>14464419</v>
      </c>
      <c r="Y281" s="73">
        <v>13376121</v>
      </c>
      <c r="Z281" s="73">
        <v>15100783</v>
      </c>
      <c r="AA281" s="73">
        <v>15803467</v>
      </c>
      <c r="AB281" s="73">
        <v>15077197</v>
      </c>
      <c r="AC281" s="73">
        <v>19515808</v>
      </c>
      <c r="AD281" s="73">
        <v>17153107</v>
      </c>
      <c r="AE281" s="73">
        <v>17894393</v>
      </c>
      <c r="AF281" s="73">
        <v>17967637</v>
      </c>
      <c r="AG281" s="73">
        <v>23999217</v>
      </c>
      <c r="AH281" s="73">
        <v>23298397</v>
      </c>
      <c r="AI281" s="73">
        <v>23078969</v>
      </c>
      <c r="AJ281" s="73">
        <v>35679328</v>
      </c>
      <c r="AK281" s="99">
        <v>19573610</v>
      </c>
    </row>
    <row r="282" spans="2:37" x14ac:dyDescent="0.3">
      <c r="B282" s="90" t="s">
        <v>221</v>
      </c>
      <c r="C282" s="71">
        <v>12.85</v>
      </c>
      <c r="D282" s="71">
        <v>12.5</v>
      </c>
      <c r="E282" s="71">
        <v>13.2</v>
      </c>
      <c r="F282" s="72">
        <v>116.07061</v>
      </c>
      <c r="G282" s="91" t="s">
        <v>309</v>
      </c>
      <c r="H282" s="98">
        <v>14643127</v>
      </c>
      <c r="I282" s="99">
        <v>5195675</v>
      </c>
      <c r="J282" s="98">
        <v>1430487810</v>
      </c>
      <c r="K282" s="73">
        <v>1932077169</v>
      </c>
      <c r="L282" s="73">
        <v>1478506346</v>
      </c>
      <c r="M282" s="73">
        <v>1683440035</v>
      </c>
      <c r="N282" s="73">
        <v>2041533414</v>
      </c>
      <c r="O282" s="73">
        <v>1742886500</v>
      </c>
      <c r="P282" s="73">
        <v>1996988371</v>
      </c>
      <c r="Q282" s="73">
        <v>2219167816</v>
      </c>
      <c r="R282" s="73">
        <v>1987845985</v>
      </c>
      <c r="S282" s="73">
        <v>2232804350</v>
      </c>
      <c r="T282" s="73">
        <v>2341795603</v>
      </c>
      <c r="U282" s="73">
        <v>2791510488</v>
      </c>
      <c r="V282" s="73">
        <v>2227397735</v>
      </c>
      <c r="W282" s="73">
        <v>2394969089</v>
      </c>
      <c r="X282" s="73">
        <v>2380693441</v>
      </c>
      <c r="Y282" s="73">
        <v>2394387655</v>
      </c>
      <c r="Z282" s="73">
        <v>2459057189</v>
      </c>
      <c r="AA282" s="73">
        <v>2382714464</v>
      </c>
      <c r="AB282" s="73">
        <v>2618819806</v>
      </c>
      <c r="AC282" s="73">
        <v>3063934293</v>
      </c>
      <c r="AD282" s="73">
        <v>3226331768</v>
      </c>
      <c r="AE282" s="73">
        <v>3456349290</v>
      </c>
      <c r="AF282" s="73">
        <v>2815875005</v>
      </c>
      <c r="AG282" s="73">
        <v>4085331230</v>
      </c>
      <c r="AH282" s="73">
        <v>4024422153</v>
      </c>
      <c r="AI282" s="73">
        <v>3700434144</v>
      </c>
      <c r="AJ282" s="73">
        <v>6155298188</v>
      </c>
      <c r="AK282" s="99">
        <v>3710295101</v>
      </c>
    </row>
    <row r="283" spans="2:37" x14ac:dyDescent="0.3">
      <c r="B283" s="90" t="s">
        <v>221</v>
      </c>
      <c r="C283" s="71">
        <v>12.9</v>
      </c>
      <c r="D283" s="71">
        <v>12.5</v>
      </c>
      <c r="E283" s="71">
        <v>13.3</v>
      </c>
      <c r="F283" s="72">
        <v>114.05605</v>
      </c>
      <c r="G283" s="91" t="s">
        <v>331</v>
      </c>
      <c r="H283" s="98">
        <v>525286</v>
      </c>
      <c r="I283" s="99">
        <v>432455</v>
      </c>
      <c r="J283" s="98">
        <v>289010915</v>
      </c>
      <c r="K283" s="73">
        <v>412751969</v>
      </c>
      <c r="L283" s="73">
        <v>298627669</v>
      </c>
      <c r="M283" s="73">
        <v>354562430</v>
      </c>
      <c r="N283" s="73">
        <v>414107497</v>
      </c>
      <c r="O283" s="73">
        <v>358191039</v>
      </c>
      <c r="P283" s="73">
        <v>422437098</v>
      </c>
      <c r="Q283" s="73">
        <v>476817043</v>
      </c>
      <c r="R283" s="73">
        <v>392317285</v>
      </c>
      <c r="S283" s="73">
        <v>481728473</v>
      </c>
      <c r="T283" s="73">
        <v>496721517</v>
      </c>
      <c r="U283" s="73">
        <v>620238219</v>
      </c>
      <c r="V283" s="73">
        <v>465961207</v>
      </c>
      <c r="W283" s="73">
        <v>497228761</v>
      </c>
      <c r="X283" s="73">
        <v>521256798</v>
      </c>
      <c r="Y283" s="73">
        <v>530691054</v>
      </c>
      <c r="Z283" s="73">
        <v>586392786</v>
      </c>
      <c r="AA283" s="73">
        <v>527332911</v>
      </c>
      <c r="AB283" s="73">
        <v>618401353</v>
      </c>
      <c r="AC283" s="73">
        <v>771555936</v>
      </c>
      <c r="AD283" s="73">
        <v>830102907</v>
      </c>
      <c r="AE283" s="73">
        <v>825675605</v>
      </c>
      <c r="AF283" s="73">
        <v>703138054</v>
      </c>
      <c r="AG283" s="73">
        <v>1054814423</v>
      </c>
      <c r="AH283" s="73">
        <v>1084787066</v>
      </c>
      <c r="AI283" s="73">
        <v>970053767</v>
      </c>
      <c r="AJ283" s="73">
        <v>1676153747</v>
      </c>
      <c r="AK283" s="99">
        <v>916646591</v>
      </c>
    </row>
    <row r="284" spans="2:37" x14ac:dyDescent="0.3">
      <c r="B284" s="90" t="s">
        <v>178</v>
      </c>
      <c r="C284" s="71">
        <v>10.5</v>
      </c>
      <c r="D284" s="71">
        <v>10</v>
      </c>
      <c r="E284" s="71">
        <v>11</v>
      </c>
      <c r="F284" s="72">
        <v>170.08116999999999</v>
      </c>
      <c r="G284" s="91" t="s">
        <v>309</v>
      </c>
      <c r="H284" s="98">
        <v>237694</v>
      </c>
      <c r="I284" s="99">
        <v>109069</v>
      </c>
      <c r="J284" s="98">
        <v>5551764</v>
      </c>
      <c r="K284" s="73">
        <v>5034513</v>
      </c>
      <c r="L284" s="73">
        <v>3071633</v>
      </c>
      <c r="M284" s="73">
        <v>5536648</v>
      </c>
      <c r="N284" s="73">
        <v>4342714</v>
      </c>
      <c r="O284" s="73">
        <v>4466091</v>
      </c>
      <c r="P284" s="73">
        <v>4906998</v>
      </c>
      <c r="Q284" s="73">
        <v>3238900</v>
      </c>
      <c r="R284" s="73">
        <v>3078755</v>
      </c>
      <c r="S284" s="73">
        <v>4922726</v>
      </c>
      <c r="T284" s="73">
        <v>3671210</v>
      </c>
      <c r="U284" s="73">
        <v>5278260</v>
      </c>
      <c r="V284" s="73">
        <v>4232714</v>
      </c>
      <c r="W284" s="73">
        <v>3713255</v>
      </c>
      <c r="X284" s="73">
        <v>3185614</v>
      </c>
      <c r="Y284" s="73">
        <v>4013206</v>
      </c>
      <c r="Z284" s="73">
        <v>4304728</v>
      </c>
      <c r="AA284" s="73">
        <v>3435688</v>
      </c>
      <c r="AB284" s="73">
        <v>4431262</v>
      </c>
      <c r="AC284" s="73">
        <v>8818234</v>
      </c>
      <c r="AD284" s="73">
        <v>4544022</v>
      </c>
      <c r="AE284" s="73">
        <v>4203632</v>
      </c>
      <c r="AF284" s="73">
        <v>7920391</v>
      </c>
      <c r="AG284" s="73">
        <v>7115680</v>
      </c>
      <c r="AH284" s="73">
        <v>8217933</v>
      </c>
      <c r="AI284" s="73">
        <v>7234419</v>
      </c>
      <c r="AJ284" s="73">
        <v>17867267</v>
      </c>
      <c r="AK284" s="99">
        <v>4971924</v>
      </c>
    </row>
    <row r="285" spans="2:37" x14ac:dyDescent="0.3">
      <c r="B285" s="90" t="s">
        <v>178</v>
      </c>
      <c r="C285" s="71">
        <v>10.4</v>
      </c>
      <c r="D285" s="71">
        <v>10</v>
      </c>
      <c r="E285" s="71">
        <v>10.8</v>
      </c>
      <c r="F285" s="72">
        <v>168.06662</v>
      </c>
      <c r="G285" s="91" t="s">
        <v>331</v>
      </c>
      <c r="H285" s="98">
        <v>42359</v>
      </c>
      <c r="I285" s="99">
        <v>18048</v>
      </c>
      <c r="J285" s="98">
        <v>336834</v>
      </c>
      <c r="K285" s="73">
        <v>278972</v>
      </c>
      <c r="L285" s="73">
        <v>135679</v>
      </c>
      <c r="M285" s="73">
        <v>327615</v>
      </c>
      <c r="N285" s="73">
        <v>285981</v>
      </c>
      <c r="O285" s="73">
        <v>301796</v>
      </c>
      <c r="P285" s="73">
        <v>263455</v>
      </c>
      <c r="Q285" s="73">
        <v>178697</v>
      </c>
      <c r="R285" s="73">
        <v>185644</v>
      </c>
      <c r="S285" s="73">
        <v>378686</v>
      </c>
      <c r="T285" s="73">
        <v>221945</v>
      </c>
      <c r="U285" s="73">
        <v>299342</v>
      </c>
      <c r="V285" s="73">
        <v>188493</v>
      </c>
      <c r="W285" s="73">
        <v>164384</v>
      </c>
      <c r="X285" s="73">
        <v>191025</v>
      </c>
      <c r="Y285" s="73">
        <v>206772</v>
      </c>
      <c r="Z285" s="73">
        <v>341080</v>
      </c>
      <c r="AA285" s="73">
        <v>163538</v>
      </c>
      <c r="AB285" s="73">
        <v>315037</v>
      </c>
      <c r="AC285" s="73">
        <v>797892</v>
      </c>
      <c r="AD285" s="73">
        <v>370805</v>
      </c>
      <c r="AE285" s="73">
        <v>355341</v>
      </c>
      <c r="AF285" s="73">
        <v>697594</v>
      </c>
      <c r="AG285" s="73">
        <v>660490</v>
      </c>
      <c r="AH285" s="73">
        <v>808878</v>
      </c>
      <c r="AI285" s="73">
        <v>549966</v>
      </c>
      <c r="AJ285" s="73">
        <v>2529554</v>
      </c>
      <c r="AK285" s="99">
        <v>397227</v>
      </c>
    </row>
    <row r="286" spans="2:37" x14ac:dyDescent="0.3">
      <c r="B286" s="90" t="s">
        <v>319</v>
      </c>
      <c r="C286" s="71">
        <v>6.9</v>
      </c>
      <c r="D286" s="71">
        <v>4.8</v>
      </c>
      <c r="E286" s="71">
        <v>9</v>
      </c>
      <c r="F286" s="72">
        <v>87.008769999999998</v>
      </c>
      <c r="G286" s="91" t="s">
        <v>331</v>
      </c>
      <c r="H286" s="98">
        <v>42532212</v>
      </c>
      <c r="I286" s="99">
        <v>29238030</v>
      </c>
      <c r="J286" s="98">
        <v>594422470</v>
      </c>
      <c r="K286" s="73">
        <v>931821126</v>
      </c>
      <c r="L286" s="73">
        <v>758733971</v>
      </c>
      <c r="M286" s="73">
        <v>756699366</v>
      </c>
      <c r="N286" s="73">
        <v>778292228</v>
      </c>
      <c r="O286" s="73">
        <v>793399079</v>
      </c>
      <c r="P286" s="73">
        <v>1051028474</v>
      </c>
      <c r="Q286" s="73">
        <v>846981043</v>
      </c>
      <c r="R286" s="73">
        <v>652646394</v>
      </c>
      <c r="S286" s="73">
        <v>868045938</v>
      </c>
      <c r="T286" s="73">
        <v>987911198</v>
      </c>
      <c r="U286" s="73">
        <v>1056620349</v>
      </c>
      <c r="V286" s="73">
        <v>1075356973</v>
      </c>
      <c r="W286" s="73">
        <v>1224221546</v>
      </c>
      <c r="X286" s="73">
        <v>905669634</v>
      </c>
      <c r="Y286" s="73">
        <v>816231767</v>
      </c>
      <c r="Z286" s="73">
        <v>749958353</v>
      </c>
      <c r="AA286" s="73">
        <v>1055528228</v>
      </c>
      <c r="AB286" s="73">
        <v>1057096398</v>
      </c>
      <c r="AC286" s="73">
        <v>895175235</v>
      </c>
      <c r="AD286" s="73">
        <v>1088729436</v>
      </c>
      <c r="AE286" s="73">
        <v>989217562</v>
      </c>
      <c r="AF286" s="73">
        <v>802920797</v>
      </c>
      <c r="AG286" s="73">
        <v>1654956592</v>
      </c>
      <c r="AH286" s="73">
        <v>2509419774</v>
      </c>
      <c r="AI286" s="73">
        <v>1666900759</v>
      </c>
      <c r="AJ286" s="73">
        <v>2757623250</v>
      </c>
      <c r="AK286" s="99">
        <v>1331485332</v>
      </c>
    </row>
    <row r="287" spans="2:37" x14ac:dyDescent="0.3">
      <c r="B287" s="90" t="s">
        <v>326</v>
      </c>
      <c r="C287" s="71">
        <v>6.45</v>
      </c>
      <c r="D287" s="71">
        <v>4.9000000000000004</v>
      </c>
      <c r="E287" s="71">
        <v>8</v>
      </c>
      <c r="F287" s="72">
        <v>166.01458</v>
      </c>
      <c r="G287" s="91" t="s">
        <v>331</v>
      </c>
      <c r="H287" s="98">
        <v>399079</v>
      </c>
      <c r="I287" s="99">
        <v>132095</v>
      </c>
      <c r="J287" s="98">
        <v>1030358190</v>
      </c>
      <c r="K287" s="73">
        <v>874204409</v>
      </c>
      <c r="L287" s="73">
        <v>649782200</v>
      </c>
      <c r="M287" s="73">
        <v>731964897</v>
      </c>
      <c r="N287" s="73">
        <v>677789014</v>
      </c>
      <c r="O287" s="73">
        <v>577047111</v>
      </c>
      <c r="P287" s="73">
        <v>566472604</v>
      </c>
      <c r="Q287" s="73">
        <v>1102893162</v>
      </c>
      <c r="R287" s="73">
        <v>664677729</v>
      </c>
      <c r="S287" s="73">
        <v>1230637808</v>
      </c>
      <c r="T287" s="73">
        <v>1565818717</v>
      </c>
      <c r="U287" s="73">
        <v>808031232</v>
      </c>
      <c r="V287" s="73">
        <v>988317040</v>
      </c>
      <c r="W287" s="73">
        <v>756364368</v>
      </c>
      <c r="X287" s="73">
        <v>1055269670</v>
      </c>
      <c r="Y287" s="73">
        <v>635919191</v>
      </c>
      <c r="Z287" s="73">
        <v>1126666343</v>
      </c>
      <c r="AA287" s="73">
        <v>858059034</v>
      </c>
      <c r="AB287" s="73">
        <v>1006825709</v>
      </c>
      <c r="AC287" s="73">
        <v>1940015167</v>
      </c>
      <c r="AD287" s="73">
        <v>932070464</v>
      </c>
      <c r="AE287" s="73">
        <v>1220628472</v>
      </c>
      <c r="AF287" s="73">
        <v>1646225994</v>
      </c>
      <c r="AG287" s="73">
        <v>2052952409</v>
      </c>
      <c r="AH287" s="73">
        <v>1721941360</v>
      </c>
      <c r="AI287" s="73">
        <v>2190679469</v>
      </c>
      <c r="AJ287" s="73">
        <v>2971301677</v>
      </c>
      <c r="AK287" s="99">
        <v>1703858159</v>
      </c>
    </row>
    <row r="288" spans="2:37" x14ac:dyDescent="0.3">
      <c r="B288" s="90" t="s">
        <v>159</v>
      </c>
      <c r="C288" s="71">
        <v>8.5</v>
      </c>
      <c r="D288" s="71">
        <v>8</v>
      </c>
      <c r="E288" s="71">
        <v>9</v>
      </c>
      <c r="F288" s="72">
        <v>377.14555999999999</v>
      </c>
      <c r="G288" s="91" t="s">
        <v>309</v>
      </c>
      <c r="H288" s="98">
        <v>0</v>
      </c>
      <c r="I288" s="99">
        <v>0</v>
      </c>
      <c r="J288" s="98">
        <v>22964270</v>
      </c>
      <c r="K288" s="73">
        <v>33147116</v>
      </c>
      <c r="L288" s="73">
        <v>25530121</v>
      </c>
      <c r="M288" s="73">
        <v>26286055</v>
      </c>
      <c r="N288" s="73">
        <v>31976278</v>
      </c>
      <c r="O288" s="73">
        <v>27655890</v>
      </c>
      <c r="P288" s="73">
        <v>31343355</v>
      </c>
      <c r="Q288" s="73">
        <v>39522224</v>
      </c>
      <c r="R288" s="73">
        <v>32373630</v>
      </c>
      <c r="S288" s="73">
        <v>35773469</v>
      </c>
      <c r="T288" s="73">
        <v>49104862</v>
      </c>
      <c r="U288" s="73">
        <v>45218007</v>
      </c>
      <c r="V288" s="73">
        <v>35784746</v>
      </c>
      <c r="W288" s="73">
        <v>35773452</v>
      </c>
      <c r="X288" s="73">
        <v>37033806</v>
      </c>
      <c r="Y288" s="73">
        <v>31446538</v>
      </c>
      <c r="Z288" s="73">
        <v>42191888</v>
      </c>
      <c r="AA288" s="73">
        <v>33157205</v>
      </c>
      <c r="AB288" s="73">
        <v>41200128</v>
      </c>
      <c r="AC288" s="73">
        <v>53500603</v>
      </c>
      <c r="AD288" s="73">
        <v>49156959</v>
      </c>
      <c r="AE288" s="73">
        <v>64507825</v>
      </c>
      <c r="AF288" s="73">
        <v>78953926</v>
      </c>
      <c r="AG288" s="73">
        <v>60404461</v>
      </c>
      <c r="AH288" s="73">
        <v>54583346</v>
      </c>
      <c r="AI288" s="73">
        <v>45776727</v>
      </c>
      <c r="AJ288" s="73">
        <v>74052251</v>
      </c>
      <c r="AK288" s="99">
        <v>44884505</v>
      </c>
    </row>
    <row r="289" spans="2:37" x14ac:dyDescent="0.3">
      <c r="B289" s="90" t="s">
        <v>159</v>
      </c>
      <c r="C289" s="71">
        <v>6.25</v>
      </c>
      <c r="D289" s="71">
        <v>5</v>
      </c>
      <c r="E289" s="71">
        <v>7.5</v>
      </c>
      <c r="F289" s="72">
        <v>375.13101</v>
      </c>
      <c r="G289" s="91" t="s">
        <v>331</v>
      </c>
      <c r="H289" s="98">
        <v>0</v>
      </c>
      <c r="I289" s="99">
        <v>0</v>
      </c>
      <c r="J289" s="98">
        <v>343135</v>
      </c>
      <c r="K289" s="73">
        <v>1215611</v>
      </c>
      <c r="L289" s="73">
        <v>681162</v>
      </c>
      <c r="M289" s="73">
        <v>1035440</v>
      </c>
      <c r="N289" s="73">
        <v>1408862</v>
      </c>
      <c r="O289" s="73">
        <v>888949</v>
      </c>
      <c r="P289" s="73">
        <v>949129</v>
      </c>
      <c r="Q289" s="73">
        <v>1392320</v>
      </c>
      <c r="R289" s="73">
        <v>1100132</v>
      </c>
      <c r="S289" s="73">
        <v>1648888</v>
      </c>
      <c r="T289" s="73">
        <v>2037237</v>
      </c>
      <c r="U289" s="73">
        <v>1910053</v>
      </c>
      <c r="V289" s="73">
        <v>1186472</v>
      </c>
      <c r="W289" s="73">
        <v>1266590</v>
      </c>
      <c r="X289" s="73">
        <v>1466915</v>
      </c>
      <c r="Y289" s="73">
        <v>1212500</v>
      </c>
      <c r="Z289" s="73">
        <v>1641513</v>
      </c>
      <c r="AA289" s="73">
        <v>1063370</v>
      </c>
      <c r="AB289" s="73">
        <v>1957106</v>
      </c>
      <c r="AC289" s="73">
        <v>1841988</v>
      </c>
      <c r="AD289" s="73">
        <v>2187633</v>
      </c>
      <c r="AE289" s="73">
        <v>2661892</v>
      </c>
      <c r="AF289" s="73">
        <v>3577428</v>
      </c>
      <c r="AG289" s="73">
        <v>3874501</v>
      </c>
      <c r="AH289" s="73">
        <v>3839612</v>
      </c>
      <c r="AI289" s="73">
        <v>3666120</v>
      </c>
      <c r="AJ289" s="73">
        <v>5382034</v>
      </c>
      <c r="AK289" s="99">
        <v>3080717</v>
      </c>
    </row>
    <row r="290" spans="2:37" x14ac:dyDescent="0.3">
      <c r="B290" s="90" t="s">
        <v>238</v>
      </c>
      <c r="C290" s="71">
        <v>13.2</v>
      </c>
      <c r="D290" s="71">
        <v>12.7</v>
      </c>
      <c r="E290" s="71">
        <v>13.7</v>
      </c>
      <c r="F290" s="72">
        <v>385.12885999999997</v>
      </c>
      <c r="G290" s="91" t="s">
        <v>309</v>
      </c>
      <c r="H290" s="98">
        <v>0</v>
      </c>
      <c r="I290" s="99">
        <v>0</v>
      </c>
      <c r="J290" s="98">
        <v>31363118</v>
      </c>
      <c r="K290" s="73">
        <v>32693772</v>
      </c>
      <c r="L290" s="73">
        <v>32364957</v>
      </c>
      <c r="M290" s="73">
        <v>41014090</v>
      </c>
      <c r="N290" s="73">
        <v>34499348</v>
      </c>
      <c r="O290" s="73">
        <v>31641975</v>
      </c>
      <c r="P290" s="73">
        <v>51136327</v>
      </c>
      <c r="Q290" s="73">
        <v>37065696</v>
      </c>
      <c r="R290" s="73">
        <v>25959321</v>
      </c>
      <c r="S290" s="73">
        <v>60099048</v>
      </c>
      <c r="T290" s="73">
        <v>49856873</v>
      </c>
      <c r="U290" s="73">
        <v>58714994</v>
      </c>
      <c r="V290" s="73">
        <v>49806237</v>
      </c>
      <c r="W290" s="73">
        <v>58125631</v>
      </c>
      <c r="X290" s="73">
        <v>54714105</v>
      </c>
      <c r="Y290" s="73">
        <v>48847233</v>
      </c>
      <c r="Z290" s="73">
        <v>45839254</v>
      </c>
      <c r="AA290" s="73">
        <v>52501498</v>
      </c>
      <c r="AB290" s="73">
        <v>56990786</v>
      </c>
      <c r="AC290" s="73">
        <v>36788812</v>
      </c>
      <c r="AD290" s="73">
        <v>36495324</v>
      </c>
      <c r="AE290" s="73">
        <v>47547023</v>
      </c>
      <c r="AF290" s="73">
        <v>40376675</v>
      </c>
      <c r="AG290" s="73">
        <v>81281355</v>
      </c>
      <c r="AH290" s="73">
        <v>110642362</v>
      </c>
      <c r="AI290" s="73">
        <v>95294648</v>
      </c>
      <c r="AJ290" s="73">
        <v>152747457</v>
      </c>
      <c r="AK290" s="99">
        <v>87061908</v>
      </c>
    </row>
    <row r="291" spans="2:37" x14ac:dyDescent="0.3">
      <c r="B291" s="90" t="s">
        <v>238</v>
      </c>
      <c r="C291" s="71">
        <v>13.15</v>
      </c>
      <c r="D291" s="71">
        <v>12.8</v>
      </c>
      <c r="E291" s="71">
        <v>13.5</v>
      </c>
      <c r="F291" s="72">
        <v>383.11430999999999</v>
      </c>
      <c r="G291" s="91" t="s">
        <v>331</v>
      </c>
      <c r="H291" s="98">
        <v>0</v>
      </c>
      <c r="I291" s="99">
        <v>0</v>
      </c>
      <c r="J291" s="98">
        <v>3968695</v>
      </c>
      <c r="K291" s="73">
        <v>6807403</v>
      </c>
      <c r="L291" s="73">
        <v>6606644</v>
      </c>
      <c r="M291" s="73">
        <v>8718762</v>
      </c>
      <c r="N291" s="73">
        <v>7709722</v>
      </c>
      <c r="O291" s="73">
        <v>8175742</v>
      </c>
      <c r="P291" s="73">
        <v>12527034</v>
      </c>
      <c r="Q291" s="73">
        <v>8686308</v>
      </c>
      <c r="R291" s="73">
        <v>5665607</v>
      </c>
      <c r="S291" s="73">
        <v>15050017</v>
      </c>
      <c r="T291" s="73">
        <v>12441115</v>
      </c>
      <c r="U291" s="73">
        <v>14013883</v>
      </c>
      <c r="V291" s="73">
        <v>12892514</v>
      </c>
      <c r="W291" s="73">
        <v>13224397</v>
      </c>
      <c r="X291" s="73">
        <v>12598174</v>
      </c>
      <c r="Y291" s="73">
        <v>11459817</v>
      </c>
      <c r="Z291" s="73">
        <v>10885058</v>
      </c>
      <c r="AA291" s="73">
        <v>11356278</v>
      </c>
      <c r="AB291" s="73">
        <v>12854495</v>
      </c>
      <c r="AC291" s="73">
        <v>9079524</v>
      </c>
      <c r="AD291" s="73">
        <v>8648279</v>
      </c>
      <c r="AE291" s="73">
        <v>12038644</v>
      </c>
      <c r="AF291" s="73">
        <v>10968874</v>
      </c>
      <c r="AG291" s="73">
        <v>21857915</v>
      </c>
      <c r="AH291" s="73">
        <v>27893822</v>
      </c>
      <c r="AI291" s="73">
        <v>25802299</v>
      </c>
      <c r="AJ291" s="73">
        <v>39799333</v>
      </c>
      <c r="AK291" s="99">
        <v>19738383</v>
      </c>
    </row>
    <row r="292" spans="2:37" x14ac:dyDescent="0.3">
      <c r="B292" s="90" t="s">
        <v>196</v>
      </c>
      <c r="C292" s="71">
        <v>12</v>
      </c>
      <c r="D292" s="71">
        <v>11</v>
      </c>
      <c r="E292" s="71">
        <v>13</v>
      </c>
      <c r="F292" s="72">
        <v>399.14451000000003</v>
      </c>
      <c r="G292" s="91" t="s">
        <v>309</v>
      </c>
      <c r="H292" s="98">
        <v>3679</v>
      </c>
      <c r="I292" s="99">
        <v>3574</v>
      </c>
      <c r="J292" s="98">
        <v>14799</v>
      </c>
      <c r="K292" s="73">
        <v>25242</v>
      </c>
      <c r="L292" s="73">
        <v>13190</v>
      </c>
      <c r="M292" s="73">
        <v>13376</v>
      </c>
      <c r="N292" s="73">
        <v>0</v>
      </c>
      <c r="O292" s="73">
        <v>25162</v>
      </c>
      <c r="P292" s="73">
        <v>39970</v>
      </c>
      <c r="Q292" s="73">
        <v>6516</v>
      </c>
      <c r="R292" s="73">
        <v>27955</v>
      </c>
      <c r="S292" s="73">
        <v>28112</v>
      </c>
      <c r="T292" s="73">
        <v>19538</v>
      </c>
      <c r="U292" s="73">
        <v>0</v>
      </c>
      <c r="V292" s="73">
        <v>12345</v>
      </c>
      <c r="W292" s="73">
        <v>24738</v>
      </c>
      <c r="X292" s="73">
        <v>21394</v>
      </c>
      <c r="Y292" s="73">
        <v>0</v>
      </c>
      <c r="Z292" s="73">
        <v>29994</v>
      </c>
      <c r="AA292" s="73">
        <v>0</v>
      </c>
      <c r="AB292" s="73">
        <v>34985</v>
      </c>
      <c r="AC292" s="73">
        <v>8893</v>
      </c>
      <c r="AD292" s="73">
        <v>0</v>
      </c>
      <c r="AE292" s="73">
        <v>0</v>
      </c>
      <c r="AF292" s="73">
        <v>18626</v>
      </c>
      <c r="AG292" s="73">
        <v>12800</v>
      </c>
      <c r="AH292" s="73">
        <v>0</v>
      </c>
      <c r="AI292" s="73">
        <v>26371</v>
      </c>
      <c r="AJ292" s="73">
        <v>0</v>
      </c>
      <c r="AK292" s="99">
        <v>85957</v>
      </c>
    </row>
    <row r="293" spans="2:37" x14ac:dyDescent="0.3">
      <c r="B293" s="90" t="s">
        <v>196</v>
      </c>
      <c r="C293" s="71">
        <v>13</v>
      </c>
      <c r="D293" s="71">
        <v>12</v>
      </c>
      <c r="E293" s="71">
        <v>14</v>
      </c>
      <c r="F293" s="72">
        <v>397.12995999999998</v>
      </c>
      <c r="G293" s="91" t="s">
        <v>331</v>
      </c>
      <c r="H293" s="98">
        <v>0</v>
      </c>
      <c r="I293" s="99">
        <v>0</v>
      </c>
      <c r="J293" s="98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73">
        <v>0</v>
      </c>
      <c r="Q293" s="73">
        <v>0</v>
      </c>
      <c r="R293" s="73">
        <v>0</v>
      </c>
      <c r="S293" s="73">
        <v>0</v>
      </c>
      <c r="T293" s="73">
        <v>0</v>
      </c>
      <c r="U293" s="73">
        <v>0</v>
      </c>
      <c r="V293" s="73">
        <v>0</v>
      </c>
      <c r="W293" s="73">
        <v>0</v>
      </c>
      <c r="X293" s="73">
        <v>0</v>
      </c>
      <c r="Y293" s="73">
        <v>0</v>
      </c>
      <c r="Z293" s="73">
        <v>40569</v>
      </c>
      <c r="AA293" s="73">
        <v>0</v>
      </c>
      <c r="AB293" s="73">
        <v>0</v>
      </c>
      <c r="AC293" s="73">
        <v>0</v>
      </c>
      <c r="AD293" s="73">
        <v>0</v>
      </c>
      <c r="AE293" s="73">
        <v>0</v>
      </c>
      <c r="AF293" s="73">
        <v>0</v>
      </c>
      <c r="AG293" s="73">
        <v>0</v>
      </c>
      <c r="AH293" s="73">
        <v>0</v>
      </c>
      <c r="AI293" s="73">
        <v>0</v>
      </c>
      <c r="AJ293" s="73">
        <v>0</v>
      </c>
      <c r="AK293" s="99">
        <v>0</v>
      </c>
    </row>
    <row r="294" spans="2:37" x14ac:dyDescent="0.3">
      <c r="B294" s="90" t="s">
        <v>276</v>
      </c>
      <c r="C294" s="71">
        <v>14.45</v>
      </c>
      <c r="D294" s="71">
        <v>13.9</v>
      </c>
      <c r="E294" s="71">
        <v>15</v>
      </c>
      <c r="F294" s="72">
        <v>106.04987</v>
      </c>
      <c r="G294" s="91" t="s">
        <v>309</v>
      </c>
      <c r="H294" s="98">
        <v>11043240</v>
      </c>
      <c r="I294" s="99">
        <v>7067229</v>
      </c>
      <c r="J294" s="98">
        <v>226279715</v>
      </c>
      <c r="K294" s="73">
        <v>267836666</v>
      </c>
      <c r="L294" s="73">
        <v>256493576</v>
      </c>
      <c r="M294" s="73">
        <v>316939600</v>
      </c>
      <c r="N294" s="73">
        <v>322713798</v>
      </c>
      <c r="O294" s="73">
        <v>279130078</v>
      </c>
      <c r="P294" s="73">
        <v>330522420</v>
      </c>
      <c r="Q294" s="73">
        <v>365435309</v>
      </c>
      <c r="R294" s="73">
        <v>326803846</v>
      </c>
      <c r="S294" s="73">
        <v>328771073</v>
      </c>
      <c r="T294" s="73">
        <v>295625502</v>
      </c>
      <c r="U294" s="73">
        <v>499760378</v>
      </c>
      <c r="V294" s="73">
        <v>356120499</v>
      </c>
      <c r="W294" s="73">
        <v>408330529</v>
      </c>
      <c r="X294" s="73">
        <v>399192063</v>
      </c>
      <c r="Y294" s="73">
        <v>425588535</v>
      </c>
      <c r="Z294" s="73">
        <v>532176594</v>
      </c>
      <c r="AA294" s="73">
        <v>424806008</v>
      </c>
      <c r="AB294" s="73">
        <v>499594167</v>
      </c>
      <c r="AC294" s="73">
        <v>644183595</v>
      </c>
      <c r="AD294" s="73">
        <v>473798247</v>
      </c>
      <c r="AE294" s="73">
        <v>826639829</v>
      </c>
      <c r="AF294" s="73">
        <v>579292472</v>
      </c>
      <c r="AG294" s="73">
        <v>658659705</v>
      </c>
      <c r="AH294" s="73">
        <v>505040906</v>
      </c>
      <c r="AI294" s="73">
        <v>682692027</v>
      </c>
      <c r="AJ294" s="73">
        <v>1063615398</v>
      </c>
      <c r="AK294" s="99">
        <v>611233270</v>
      </c>
    </row>
    <row r="295" spans="2:37" x14ac:dyDescent="0.3">
      <c r="B295" s="90" t="s">
        <v>276</v>
      </c>
      <c r="C295" s="71">
        <v>14.45</v>
      </c>
      <c r="D295" s="71">
        <v>13.9</v>
      </c>
      <c r="E295" s="71">
        <v>15</v>
      </c>
      <c r="F295" s="72">
        <v>104.03532</v>
      </c>
      <c r="G295" s="91" t="s">
        <v>331</v>
      </c>
      <c r="H295" s="98">
        <v>229873</v>
      </c>
      <c r="I295" s="99">
        <v>147248</v>
      </c>
      <c r="J295" s="98">
        <v>85412618</v>
      </c>
      <c r="K295" s="73">
        <v>99085444</v>
      </c>
      <c r="L295" s="73">
        <v>96093980</v>
      </c>
      <c r="M295" s="73">
        <v>122405256</v>
      </c>
      <c r="N295" s="73">
        <v>120538118</v>
      </c>
      <c r="O295" s="73">
        <v>106819077</v>
      </c>
      <c r="P295" s="73">
        <v>121427454</v>
      </c>
      <c r="Q295" s="73">
        <v>133649620</v>
      </c>
      <c r="R295" s="73">
        <v>126825204</v>
      </c>
      <c r="S295" s="73">
        <v>127521420</v>
      </c>
      <c r="T295" s="73">
        <v>111544756</v>
      </c>
      <c r="U295" s="73">
        <v>186745878</v>
      </c>
      <c r="V295" s="73">
        <v>154493104</v>
      </c>
      <c r="W295" s="73">
        <v>163545775</v>
      </c>
      <c r="X295" s="73">
        <v>202060514</v>
      </c>
      <c r="Y295" s="73">
        <v>198938053</v>
      </c>
      <c r="Z295" s="73">
        <v>282782558</v>
      </c>
      <c r="AA295" s="73">
        <v>218766988</v>
      </c>
      <c r="AB295" s="73">
        <v>253241084</v>
      </c>
      <c r="AC295" s="73">
        <v>315820485</v>
      </c>
      <c r="AD295" s="73">
        <v>251958560</v>
      </c>
      <c r="AE295" s="73">
        <v>435028573</v>
      </c>
      <c r="AF295" s="73">
        <v>287823417</v>
      </c>
      <c r="AG295" s="73">
        <v>353058768</v>
      </c>
      <c r="AH295" s="73">
        <v>268211997</v>
      </c>
      <c r="AI295" s="73">
        <v>367060017</v>
      </c>
      <c r="AJ295" s="73">
        <v>571056928</v>
      </c>
      <c r="AK295" s="99">
        <v>342043380</v>
      </c>
    </row>
    <row r="296" spans="2:37" x14ac:dyDescent="0.3">
      <c r="B296" s="90" t="s">
        <v>231</v>
      </c>
      <c r="C296" s="71">
        <v>13</v>
      </c>
      <c r="D296" s="71">
        <v>12.3</v>
      </c>
      <c r="E296" s="71">
        <v>13.7</v>
      </c>
      <c r="F296" s="72">
        <v>177.10223999999999</v>
      </c>
      <c r="G296" s="91" t="s">
        <v>309</v>
      </c>
      <c r="H296" s="98">
        <v>3327</v>
      </c>
      <c r="I296" s="99">
        <v>8045</v>
      </c>
      <c r="J296" s="98">
        <v>3547554</v>
      </c>
      <c r="K296" s="73">
        <v>3780004</v>
      </c>
      <c r="L296" s="73">
        <v>4831314</v>
      </c>
      <c r="M296" s="73">
        <v>3412164</v>
      </c>
      <c r="N296" s="73">
        <v>3160692</v>
      </c>
      <c r="O296" s="73">
        <v>3553489</v>
      </c>
      <c r="P296" s="73">
        <v>4434631</v>
      </c>
      <c r="Q296" s="73">
        <v>3047543</v>
      </c>
      <c r="R296" s="73">
        <v>2318045</v>
      </c>
      <c r="S296" s="73">
        <v>2585467</v>
      </c>
      <c r="T296" s="73">
        <v>3221491</v>
      </c>
      <c r="U296" s="73">
        <v>3923579</v>
      </c>
      <c r="V296" s="73">
        <v>3066928</v>
      </c>
      <c r="W296" s="73">
        <v>3128479</v>
      </c>
      <c r="X296" s="73">
        <v>3232712</v>
      </c>
      <c r="Y296" s="73">
        <v>4897578</v>
      </c>
      <c r="Z296" s="73">
        <v>3415404</v>
      </c>
      <c r="AA296" s="73">
        <v>3532872</v>
      </c>
      <c r="AB296" s="73">
        <v>3834152</v>
      </c>
      <c r="AC296" s="73">
        <v>2939700</v>
      </c>
      <c r="AD296" s="73">
        <v>4286176</v>
      </c>
      <c r="AE296" s="73">
        <v>5877541</v>
      </c>
      <c r="AF296" s="73">
        <v>3347699</v>
      </c>
      <c r="AG296" s="73">
        <v>4711505</v>
      </c>
      <c r="AH296" s="73">
        <v>5383291</v>
      </c>
      <c r="AI296" s="73">
        <v>3674659</v>
      </c>
      <c r="AJ296" s="73">
        <v>6288282</v>
      </c>
      <c r="AK296" s="99">
        <v>6731824</v>
      </c>
    </row>
    <row r="297" spans="2:37" x14ac:dyDescent="0.3">
      <c r="B297" s="90" t="s">
        <v>231</v>
      </c>
      <c r="C297" s="71">
        <v>12.55</v>
      </c>
      <c r="D297" s="71">
        <v>12.1</v>
      </c>
      <c r="E297" s="71">
        <v>13</v>
      </c>
      <c r="F297" s="72">
        <v>175.08769000000001</v>
      </c>
      <c r="G297" s="91" t="s">
        <v>331</v>
      </c>
      <c r="H297" s="98">
        <v>0</v>
      </c>
      <c r="I297" s="99">
        <v>0</v>
      </c>
      <c r="J297" s="98">
        <v>55684</v>
      </c>
      <c r="K297" s="73">
        <v>529412</v>
      </c>
      <c r="L297" s="73">
        <v>345338</v>
      </c>
      <c r="M297" s="73">
        <v>226763</v>
      </c>
      <c r="N297" s="73">
        <v>48165</v>
      </c>
      <c r="O297" s="73">
        <v>259878</v>
      </c>
      <c r="P297" s="73">
        <v>222723</v>
      </c>
      <c r="Q297" s="73">
        <v>589006</v>
      </c>
      <c r="R297" s="73">
        <v>49231</v>
      </c>
      <c r="S297" s="73">
        <v>0</v>
      </c>
      <c r="T297" s="73">
        <v>99807</v>
      </c>
      <c r="U297" s="73">
        <v>318188</v>
      </c>
      <c r="V297" s="73">
        <v>743519</v>
      </c>
      <c r="W297" s="73">
        <v>357006</v>
      </c>
      <c r="X297" s="73">
        <v>846280</v>
      </c>
      <c r="Y297" s="73">
        <v>442318</v>
      </c>
      <c r="Z297" s="73">
        <v>309367</v>
      </c>
      <c r="AA297" s="73">
        <v>518600</v>
      </c>
      <c r="AB297" s="73">
        <v>983723</v>
      </c>
      <c r="AC297" s="73">
        <v>26204</v>
      </c>
      <c r="AD297" s="73">
        <v>482043</v>
      </c>
      <c r="AE297" s="73">
        <v>726198</v>
      </c>
      <c r="AF297" s="73">
        <v>11149</v>
      </c>
      <c r="AG297" s="73">
        <v>472698</v>
      </c>
      <c r="AH297" s="73">
        <v>44646</v>
      </c>
      <c r="AI297" s="73">
        <v>730249</v>
      </c>
      <c r="AJ297" s="73">
        <v>1032475</v>
      </c>
      <c r="AK297" s="99">
        <v>1912738</v>
      </c>
    </row>
    <row r="298" spans="2:37" x14ac:dyDescent="0.3">
      <c r="B298" s="90" t="s">
        <v>287</v>
      </c>
      <c r="C298" s="71">
        <v>15.85</v>
      </c>
      <c r="D298" s="71">
        <v>15.5</v>
      </c>
      <c r="E298" s="71">
        <v>16.2</v>
      </c>
      <c r="F298" s="72">
        <v>146.16516999999999</v>
      </c>
      <c r="G298" s="91" t="s">
        <v>309</v>
      </c>
      <c r="H298" s="98">
        <v>0</v>
      </c>
      <c r="I298" s="99">
        <v>1577</v>
      </c>
      <c r="J298" s="98">
        <v>217582</v>
      </c>
      <c r="K298" s="73">
        <v>146268</v>
      </c>
      <c r="L298" s="73">
        <v>55243</v>
      </c>
      <c r="M298" s="73">
        <v>41493</v>
      </c>
      <c r="N298" s="73">
        <v>119126</v>
      </c>
      <c r="O298" s="73">
        <v>63542</v>
      </c>
      <c r="P298" s="73">
        <v>30868</v>
      </c>
      <c r="Q298" s="73">
        <v>48372</v>
      </c>
      <c r="R298" s="73">
        <v>29069</v>
      </c>
      <c r="S298" s="73">
        <v>84261</v>
      </c>
      <c r="T298" s="73">
        <v>147461</v>
      </c>
      <c r="U298" s="73">
        <v>108636</v>
      </c>
      <c r="V298" s="73">
        <v>103713</v>
      </c>
      <c r="W298" s="73">
        <v>97442</v>
      </c>
      <c r="X298" s="73">
        <v>116041</v>
      </c>
      <c r="Y298" s="73">
        <v>53356</v>
      </c>
      <c r="Z298" s="73">
        <v>120011</v>
      </c>
      <c r="AA298" s="73">
        <v>45817</v>
      </c>
      <c r="AB298" s="73">
        <v>37159</v>
      </c>
      <c r="AC298" s="73">
        <v>42602</v>
      </c>
      <c r="AD298" s="73">
        <v>94739</v>
      </c>
      <c r="AE298" s="73">
        <v>31871</v>
      </c>
      <c r="AF298" s="73">
        <v>69101</v>
      </c>
      <c r="AG298" s="73">
        <v>152701</v>
      </c>
      <c r="AH298" s="73">
        <v>291435</v>
      </c>
      <c r="AI298" s="73">
        <v>163190</v>
      </c>
      <c r="AJ298" s="73">
        <v>159985</v>
      </c>
      <c r="AK298" s="99">
        <v>224635</v>
      </c>
    </row>
    <row r="299" spans="2:37" x14ac:dyDescent="0.3">
      <c r="B299" s="90" t="s">
        <v>151</v>
      </c>
      <c r="C299" s="71">
        <v>7.75</v>
      </c>
      <c r="D299" s="71">
        <v>6.5</v>
      </c>
      <c r="E299" s="71">
        <v>9</v>
      </c>
      <c r="F299" s="72">
        <v>119.03389</v>
      </c>
      <c r="G299" s="91" t="s">
        <v>309</v>
      </c>
      <c r="H299" s="98">
        <v>1423</v>
      </c>
      <c r="I299" s="99">
        <v>0</v>
      </c>
      <c r="J299" s="98">
        <v>18517265</v>
      </c>
      <c r="K299" s="73">
        <v>25687458</v>
      </c>
      <c r="L299" s="73">
        <v>21485828</v>
      </c>
      <c r="M299" s="73">
        <v>22881982</v>
      </c>
      <c r="N299" s="73">
        <v>25277021</v>
      </c>
      <c r="O299" s="73">
        <v>23309453</v>
      </c>
      <c r="P299" s="73">
        <v>26109562</v>
      </c>
      <c r="Q299" s="73">
        <v>30238494</v>
      </c>
      <c r="R299" s="73">
        <v>26061300</v>
      </c>
      <c r="S299" s="73">
        <v>31914642</v>
      </c>
      <c r="T299" s="73">
        <v>32297690</v>
      </c>
      <c r="U299" s="73">
        <v>33574637</v>
      </c>
      <c r="V299" s="73">
        <v>30982615</v>
      </c>
      <c r="W299" s="73">
        <v>29559755</v>
      </c>
      <c r="X299" s="73">
        <v>31451905</v>
      </c>
      <c r="Y299" s="73">
        <v>28243376</v>
      </c>
      <c r="Z299" s="73">
        <v>32980986</v>
      </c>
      <c r="AA299" s="73">
        <v>31588969</v>
      </c>
      <c r="AB299" s="73">
        <v>39971310</v>
      </c>
      <c r="AC299" s="73">
        <v>39846349</v>
      </c>
      <c r="AD299" s="73">
        <v>40275148</v>
      </c>
      <c r="AE299" s="73">
        <v>50376439</v>
      </c>
      <c r="AF299" s="73">
        <v>45006903</v>
      </c>
      <c r="AG299" s="73">
        <v>46111449</v>
      </c>
      <c r="AH299" s="73">
        <v>50375257</v>
      </c>
      <c r="AI299" s="73">
        <v>43669085</v>
      </c>
      <c r="AJ299" s="73">
        <v>58529320</v>
      </c>
      <c r="AK299" s="99">
        <v>41999899</v>
      </c>
    </row>
    <row r="300" spans="2:37" x14ac:dyDescent="0.3">
      <c r="B300" s="90" t="s">
        <v>151</v>
      </c>
      <c r="C300" s="71">
        <v>13.2</v>
      </c>
      <c r="D300" s="71">
        <v>12.8</v>
      </c>
      <c r="E300" s="71">
        <v>13.6</v>
      </c>
      <c r="F300" s="72">
        <v>117.01933</v>
      </c>
      <c r="G300" s="91" t="s">
        <v>331</v>
      </c>
      <c r="H300" s="98">
        <v>18651400</v>
      </c>
      <c r="I300" s="99">
        <v>8672392</v>
      </c>
      <c r="J300" s="98">
        <v>41305571</v>
      </c>
      <c r="K300" s="73">
        <v>79158298</v>
      </c>
      <c r="L300" s="73">
        <v>97925035</v>
      </c>
      <c r="M300" s="73">
        <v>77471317</v>
      </c>
      <c r="N300" s="73">
        <v>96606933</v>
      </c>
      <c r="O300" s="73">
        <v>108122407</v>
      </c>
      <c r="P300" s="73">
        <v>125585626</v>
      </c>
      <c r="Q300" s="73">
        <v>209688384</v>
      </c>
      <c r="R300" s="73">
        <v>72733603</v>
      </c>
      <c r="S300" s="73">
        <v>116048498</v>
      </c>
      <c r="T300" s="73">
        <v>118520894</v>
      </c>
      <c r="U300" s="73">
        <v>133688099</v>
      </c>
      <c r="V300" s="73">
        <v>120324787</v>
      </c>
      <c r="W300" s="73">
        <v>144813964</v>
      </c>
      <c r="X300" s="73">
        <v>260214015</v>
      </c>
      <c r="Y300" s="73">
        <v>197884834</v>
      </c>
      <c r="Z300" s="73">
        <v>99830670</v>
      </c>
      <c r="AA300" s="73">
        <v>195364405</v>
      </c>
      <c r="AB300" s="73">
        <v>220037661</v>
      </c>
      <c r="AC300" s="73">
        <v>132901833</v>
      </c>
      <c r="AD300" s="73">
        <v>255618396</v>
      </c>
      <c r="AE300" s="73">
        <v>570917392</v>
      </c>
      <c r="AF300" s="73">
        <v>171828062</v>
      </c>
      <c r="AG300" s="73">
        <v>365026962</v>
      </c>
      <c r="AH300" s="73">
        <v>482277250</v>
      </c>
      <c r="AI300" s="73">
        <v>260883422</v>
      </c>
      <c r="AJ300" s="73">
        <v>538808598</v>
      </c>
      <c r="AK300" s="99">
        <v>397560826</v>
      </c>
    </row>
    <row r="301" spans="2:37" x14ac:dyDescent="0.3">
      <c r="B301" s="90" t="s">
        <v>293</v>
      </c>
      <c r="C301" s="71">
        <v>16.850000000000001</v>
      </c>
      <c r="D301" s="71">
        <v>16.5</v>
      </c>
      <c r="E301" s="71">
        <v>17.2</v>
      </c>
      <c r="F301" s="72">
        <v>868.13852999999995</v>
      </c>
      <c r="G301" s="91" t="s">
        <v>309</v>
      </c>
      <c r="H301" s="98">
        <v>0</v>
      </c>
      <c r="I301" s="99">
        <v>0</v>
      </c>
      <c r="J301" s="98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4503</v>
      </c>
      <c r="P301" s="73">
        <v>0</v>
      </c>
      <c r="Q301" s="73">
        <v>0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3">
        <v>0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3">
        <v>0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0</v>
      </c>
      <c r="AJ301" s="73">
        <v>0</v>
      </c>
      <c r="AK301" s="99">
        <v>0</v>
      </c>
    </row>
    <row r="302" spans="2:37" x14ac:dyDescent="0.3">
      <c r="B302" s="90" t="s">
        <v>244</v>
      </c>
      <c r="C302" s="71">
        <v>13.3</v>
      </c>
      <c r="D302" s="71">
        <v>12.9</v>
      </c>
      <c r="E302" s="71">
        <v>13.7</v>
      </c>
      <c r="F302" s="72">
        <v>126.02194</v>
      </c>
      <c r="G302" s="91" t="s">
        <v>309</v>
      </c>
      <c r="H302" s="98">
        <v>985817</v>
      </c>
      <c r="I302" s="99">
        <v>887694</v>
      </c>
      <c r="J302" s="98">
        <v>3210252664</v>
      </c>
      <c r="K302" s="73">
        <v>3377091997</v>
      </c>
      <c r="L302" s="73">
        <v>3321894077</v>
      </c>
      <c r="M302" s="73">
        <v>3309195535</v>
      </c>
      <c r="N302" s="73">
        <v>3151404867</v>
      </c>
      <c r="O302" s="73">
        <v>2952885131</v>
      </c>
      <c r="P302" s="73">
        <v>2795150609</v>
      </c>
      <c r="Q302" s="73">
        <v>3835283363</v>
      </c>
      <c r="R302" s="73">
        <v>3196092973</v>
      </c>
      <c r="S302" s="73">
        <v>3725458231</v>
      </c>
      <c r="T302" s="73">
        <v>3719796874</v>
      </c>
      <c r="U302" s="73">
        <v>3587328822</v>
      </c>
      <c r="V302" s="73">
        <v>3942455746</v>
      </c>
      <c r="W302" s="73">
        <v>3941636328</v>
      </c>
      <c r="X302" s="73">
        <v>3899353851</v>
      </c>
      <c r="Y302" s="73">
        <v>3842729356</v>
      </c>
      <c r="Z302" s="73">
        <v>3740701632</v>
      </c>
      <c r="AA302" s="73">
        <v>3856422527</v>
      </c>
      <c r="AB302" s="73">
        <v>3702879037</v>
      </c>
      <c r="AC302" s="73">
        <v>3787525878</v>
      </c>
      <c r="AD302" s="73">
        <v>3772462647</v>
      </c>
      <c r="AE302" s="73">
        <v>3981243444</v>
      </c>
      <c r="AF302" s="73">
        <v>3800748368</v>
      </c>
      <c r="AG302" s="73">
        <v>4772463592</v>
      </c>
      <c r="AH302" s="73">
        <v>4902116097</v>
      </c>
      <c r="AI302" s="73">
        <v>4794062489</v>
      </c>
      <c r="AJ302" s="73">
        <v>5841923624</v>
      </c>
      <c r="AK302" s="99">
        <v>4714310682</v>
      </c>
    </row>
    <row r="303" spans="2:37" x14ac:dyDescent="0.3">
      <c r="B303" s="90" t="s">
        <v>244</v>
      </c>
      <c r="C303" s="71">
        <v>13.25</v>
      </c>
      <c r="D303" s="71">
        <v>12.9</v>
      </c>
      <c r="E303" s="71">
        <v>13.6</v>
      </c>
      <c r="F303" s="72">
        <v>124.00739</v>
      </c>
      <c r="G303" s="91" t="s">
        <v>331</v>
      </c>
      <c r="H303" s="98">
        <v>398170</v>
      </c>
      <c r="I303" s="99">
        <v>180748</v>
      </c>
      <c r="J303" s="98">
        <v>1544295234</v>
      </c>
      <c r="K303" s="73">
        <v>1767794217</v>
      </c>
      <c r="L303" s="73">
        <v>1745891907</v>
      </c>
      <c r="M303" s="73">
        <v>1834076656</v>
      </c>
      <c r="N303" s="73">
        <v>1633808964</v>
      </c>
      <c r="O303" s="73">
        <v>1765864140</v>
      </c>
      <c r="P303" s="73">
        <v>1695507741</v>
      </c>
      <c r="Q303" s="73">
        <v>2407000443</v>
      </c>
      <c r="R303" s="73">
        <v>1937396024</v>
      </c>
      <c r="S303" s="73">
        <v>2447945616</v>
      </c>
      <c r="T303" s="73">
        <v>2608897646</v>
      </c>
      <c r="U303" s="73">
        <v>2566869184</v>
      </c>
      <c r="V303" s="73">
        <v>2870314786</v>
      </c>
      <c r="W303" s="73">
        <v>2872300086</v>
      </c>
      <c r="X303" s="73">
        <v>3303840988</v>
      </c>
      <c r="Y303" s="73">
        <v>2953786333</v>
      </c>
      <c r="Z303" s="73">
        <v>3265855227</v>
      </c>
      <c r="AA303" s="73">
        <v>3348759478</v>
      </c>
      <c r="AB303" s="73">
        <v>3401518246</v>
      </c>
      <c r="AC303" s="73">
        <v>3274097597</v>
      </c>
      <c r="AD303" s="73">
        <v>3360804406</v>
      </c>
      <c r="AE303" s="73">
        <v>3652688195</v>
      </c>
      <c r="AF303" s="73">
        <v>3451047273</v>
      </c>
      <c r="AG303" s="73">
        <v>4521288635</v>
      </c>
      <c r="AH303" s="73">
        <v>4713856296</v>
      </c>
      <c r="AI303" s="73">
        <v>4566441468</v>
      </c>
      <c r="AJ303" s="73">
        <v>6210271040</v>
      </c>
      <c r="AK303" s="99">
        <v>4635719097</v>
      </c>
    </row>
    <row r="304" spans="2:37" x14ac:dyDescent="0.3">
      <c r="B304" s="90" t="s">
        <v>147</v>
      </c>
      <c r="C304" s="71">
        <v>5.55</v>
      </c>
      <c r="D304" s="71">
        <v>5.3</v>
      </c>
      <c r="E304" s="71">
        <v>5.8</v>
      </c>
      <c r="F304" s="72">
        <v>419.02512000000002</v>
      </c>
      <c r="G304" s="91" t="s">
        <v>309</v>
      </c>
      <c r="H304" s="98">
        <v>0</v>
      </c>
      <c r="I304" s="99">
        <v>0</v>
      </c>
      <c r="J304" s="98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0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3">
        <v>0</v>
      </c>
      <c r="X304" s="73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73">
        <v>0</v>
      </c>
      <c r="AF304" s="73">
        <v>0</v>
      </c>
      <c r="AG304" s="73">
        <v>0</v>
      </c>
      <c r="AH304" s="73">
        <v>0</v>
      </c>
      <c r="AI304" s="73">
        <v>0</v>
      </c>
      <c r="AJ304" s="73">
        <v>0</v>
      </c>
      <c r="AK304" s="99">
        <v>0</v>
      </c>
    </row>
    <row r="305" spans="2:37" x14ac:dyDescent="0.3">
      <c r="B305" s="90" t="s">
        <v>147</v>
      </c>
      <c r="C305" s="71">
        <v>12.5</v>
      </c>
      <c r="D305" s="71">
        <v>10</v>
      </c>
      <c r="E305" s="71">
        <v>15</v>
      </c>
      <c r="F305" s="72">
        <v>417.01056999999997</v>
      </c>
      <c r="G305" s="91" t="s">
        <v>331</v>
      </c>
      <c r="H305" s="98">
        <v>0</v>
      </c>
      <c r="I305" s="99">
        <v>0</v>
      </c>
      <c r="J305" s="98">
        <v>0</v>
      </c>
      <c r="K305" s="73">
        <v>9499</v>
      </c>
      <c r="L305" s="73">
        <v>0</v>
      </c>
      <c r="M305" s="73">
        <v>0</v>
      </c>
      <c r="N305" s="73">
        <v>0</v>
      </c>
      <c r="O305" s="73">
        <v>0</v>
      </c>
      <c r="P305" s="73">
        <v>0</v>
      </c>
      <c r="Q305" s="73">
        <v>0</v>
      </c>
      <c r="R305" s="73">
        <v>0</v>
      </c>
      <c r="S305" s="73">
        <v>0</v>
      </c>
      <c r="T305" s="73">
        <v>8422</v>
      </c>
      <c r="U305" s="73">
        <v>0</v>
      </c>
      <c r="V305" s="73">
        <v>9573</v>
      </c>
      <c r="W305" s="73">
        <v>0</v>
      </c>
      <c r="X305" s="73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6229</v>
      </c>
      <c r="AE305" s="73">
        <v>0</v>
      </c>
      <c r="AF305" s="73">
        <v>0</v>
      </c>
      <c r="AG305" s="73">
        <v>0</v>
      </c>
      <c r="AH305" s="73">
        <v>0</v>
      </c>
      <c r="AI305" s="73">
        <v>0</v>
      </c>
      <c r="AJ305" s="73">
        <v>0</v>
      </c>
      <c r="AK305" s="99">
        <v>0</v>
      </c>
    </row>
    <row r="306" spans="2:37" x14ac:dyDescent="0.3">
      <c r="B306" s="90" t="s">
        <v>305</v>
      </c>
      <c r="C306" s="71">
        <v>17.600000000000001</v>
      </c>
      <c r="D306" s="71">
        <v>17</v>
      </c>
      <c r="E306" s="71">
        <v>18.2</v>
      </c>
      <c r="F306" s="72">
        <v>242.12477000000001</v>
      </c>
      <c r="G306" s="91" t="s">
        <v>309</v>
      </c>
      <c r="H306" s="98">
        <v>0</v>
      </c>
      <c r="I306" s="99">
        <v>0</v>
      </c>
      <c r="J306" s="98">
        <v>8727</v>
      </c>
      <c r="K306" s="73">
        <v>747160</v>
      </c>
      <c r="L306" s="73">
        <v>262380</v>
      </c>
      <c r="M306" s="73">
        <v>322034</v>
      </c>
      <c r="N306" s="73">
        <v>672546</v>
      </c>
      <c r="O306" s="73">
        <v>788971</v>
      </c>
      <c r="P306" s="73">
        <v>410825</v>
      </c>
      <c r="Q306" s="73">
        <v>1162981</v>
      </c>
      <c r="R306" s="73">
        <v>137396</v>
      </c>
      <c r="S306" s="73">
        <v>826655</v>
      </c>
      <c r="T306" s="73">
        <v>205189</v>
      </c>
      <c r="U306" s="73">
        <v>846303</v>
      </c>
      <c r="V306" s="73">
        <v>1051775</v>
      </c>
      <c r="W306" s="73">
        <v>905605</v>
      </c>
      <c r="X306" s="73">
        <v>709833</v>
      </c>
      <c r="Y306" s="73">
        <v>1779837</v>
      </c>
      <c r="Z306" s="73">
        <v>1046736</v>
      </c>
      <c r="AA306" s="73">
        <v>613481</v>
      </c>
      <c r="AB306" s="73">
        <v>743281</v>
      </c>
      <c r="AC306" s="73">
        <v>494493</v>
      </c>
      <c r="AD306" s="73">
        <v>4213230</v>
      </c>
      <c r="AE306" s="73">
        <v>754573</v>
      </c>
      <c r="AF306" s="73">
        <v>1370005</v>
      </c>
      <c r="AG306" s="73">
        <v>4938452</v>
      </c>
      <c r="AH306" s="73">
        <v>1800138</v>
      </c>
      <c r="AI306" s="73">
        <v>2640391</v>
      </c>
      <c r="AJ306" s="73">
        <v>12813106</v>
      </c>
      <c r="AK306" s="99">
        <v>3141670</v>
      </c>
    </row>
    <row r="307" spans="2:37" x14ac:dyDescent="0.3">
      <c r="B307" s="90" t="s">
        <v>219</v>
      </c>
      <c r="C307" s="71">
        <v>12.5</v>
      </c>
      <c r="D307" s="71">
        <v>10</v>
      </c>
      <c r="E307" s="71">
        <v>15</v>
      </c>
      <c r="F307" s="72">
        <v>446.17826000000002</v>
      </c>
      <c r="G307" s="91" t="s">
        <v>309</v>
      </c>
      <c r="H307" s="98">
        <v>0</v>
      </c>
      <c r="I307" s="99">
        <v>0</v>
      </c>
      <c r="J307" s="98">
        <v>0</v>
      </c>
      <c r="K307" s="73">
        <v>0</v>
      </c>
      <c r="L307" s="73">
        <v>10751</v>
      </c>
      <c r="M307" s="73">
        <v>0</v>
      </c>
      <c r="N307" s="73">
        <v>0</v>
      </c>
      <c r="O307" s="73">
        <v>0</v>
      </c>
      <c r="P307" s="73">
        <v>0</v>
      </c>
      <c r="Q307" s="73">
        <v>0</v>
      </c>
      <c r="R307" s="73">
        <v>0</v>
      </c>
      <c r="S307" s="73">
        <v>0</v>
      </c>
      <c r="T307" s="73">
        <v>10867</v>
      </c>
      <c r="U307" s="73">
        <v>11070</v>
      </c>
      <c r="V307" s="73">
        <v>0</v>
      </c>
      <c r="W307" s="73">
        <v>0</v>
      </c>
      <c r="X307" s="73">
        <v>0</v>
      </c>
      <c r="Y307" s="73">
        <v>0</v>
      </c>
      <c r="Z307" s="73">
        <v>0</v>
      </c>
      <c r="AA307" s="73">
        <v>8104</v>
      </c>
      <c r="AB307" s="73">
        <v>0</v>
      </c>
      <c r="AC307" s="73">
        <v>0</v>
      </c>
      <c r="AD307" s="73">
        <v>0</v>
      </c>
      <c r="AE307" s="73">
        <v>0</v>
      </c>
      <c r="AF307" s="73">
        <v>0</v>
      </c>
      <c r="AG307" s="73">
        <v>0</v>
      </c>
      <c r="AH307" s="73">
        <v>20240</v>
      </c>
      <c r="AI307" s="73">
        <v>0</v>
      </c>
      <c r="AJ307" s="73">
        <v>0</v>
      </c>
      <c r="AK307" s="99">
        <v>0</v>
      </c>
    </row>
    <row r="308" spans="2:37" x14ac:dyDescent="0.3">
      <c r="B308" s="90" t="s">
        <v>289</v>
      </c>
      <c r="C308" s="71">
        <v>16.5</v>
      </c>
      <c r="D308" s="71">
        <v>2</v>
      </c>
      <c r="E308" s="71">
        <v>22</v>
      </c>
      <c r="F308" s="72">
        <v>265.11176</v>
      </c>
      <c r="G308" s="91" t="s">
        <v>309</v>
      </c>
      <c r="H308" s="98">
        <v>0</v>
      </c>
      <c r="I308" s="99">
        <v>0</v>
      </c>
      <c r="J308" s="98">
        <v>98617371</v>
      </c>
      <c r="K308" s="73">
        <v>144519325</v>
      </c>
      <c r="L308" s="73">
        <v>101656451</v>
      </c>
      <c r="M308" s="73">
        <v>124257579</v>
      </c>
      <c r="N308" s="73">
        <v>124736242</v>
      </c>
      <c r="O308" s="73">
        <v>128942026</v>
      </c>
      <c r="P308" s="73">
        <v>140289627</v>
      </c>
      <c r="Q308" s="73">
        <v>156795868</v>
      </c>
      <c r="R308" s="73">
        <v>111992523</v>
      </c>
      <c r="S308" s="73">
        <v>143878230</v>
      </c>
      <c r="T308" s="73">
        <v>104457063</v>
      </c>
      <c r="U308" s="73">
        <v>168528254</v>
      </c>
      <c r="V308" s="73">
        <v>151323253</v>
      </c>
      <c r="W308" s="73">
        <v>179243161</v>
      </c>
      <c r="X308" s="73">
        <v>159821406</v>
      </c>
      <c r="Y308" s="73">
        <v>140211364</v>
      </c>
      <c r="Z308" s="73">
        <v>155530108</v>
      </c>
      <c r="AA308" s="73">
        <v>158641565</v>
      </c>
      <c r="AB308" s="73">
        <v>160456695</v>
      </c>
      <c r="AC308" s="73">
        <v>120942580</v>
      </c>
      <c r="AD308" s="73">
        <v>125765416</v>
      </c>
      <c r="AE308" s="73">
        <v>114637010</v>
      </c>
      <c r="AF308" s="73">
        <v>77249161</v>
      </c>
      <c r="AG308" s="73">
        <v>313371746</v>
      </c>
      <c r="AH308" s="73">
        <v>281068497</v>
      </c>
      <c r="AI308" s="73">
        <v>301376736</v>
      </c>
      <c r="AJ308" s="73">
        <v>509110515</v>
      </c>
      <c r="AK308" s="99">
        <v>230107281</v>
      </c>
    </row>
    <row r="309" spans="2:37" x14ac:dyDescent="0.3">
      <c r="B309" s="90" t="s">
        <v>306</v>
      </c>
      <c r="C309" s="71">
        <v>18.2</v>
      </c>
      <c r="D309" s="71">
        <v>17.399999999999999</v>
      </c>
      <c r="E309" s="71">
        <v>19</v>
      </c>
      <c r="F309" s="72">
        <v>345.07808999999997</v>
      </c>
      <c r="G309" s="91" t="s">
        <v>309</v>
      </c>
      <c r="H309" s="98">
        <v>0</v>
      </c>
      <c r="I309" s="99">
        <v>0</v>
      </c>
      <c r="J309" s="98">
        <v>4428944</v>
      </c>
      <c r="K309" s="73">
        <v>5408315</v>
      </c>
      <c r="L309" s="73">
        <v>4994907</v>
      </c>
      <c r="M309" s="73">
        <v>4942347</v>
      </c>
      <c r="N309" s="73">
        <v>4074061</v>
      </c>
      <c r="O309" s="73">
        <v>4102994</v>
      </c>
      <c r="P309" s="73">
        <v>4458613</v>
      </c>
      <c r="Q309" s="73">
        <v>4286146</v>
      </c>
      <c r="R309" s="73">
        <v>3251387</v>
      </c>
      <c r="S309" s="73">
        <v>5335271</v>
      </c>
      <c r="T309" s="73">
        <v>5848410</v>
      </c>
      <c r="U309" s="73">
        <v>5565989</v>
      </c>
      <c r="V309" s="73">
        <v>4456988</v>
      </c>
      <c r="W309" s="73">
        <v>4915661</v>
      </c>
      <c r="X309" s="73">
        <v>4674496</v>
      </c>
      <c r="Y309" s="73">
        <v>4563022</v>
      </c>
      <c r="Z309" s="73">
        <v>5786078</v>
      </c>
      <c r="AA309" s="73">
        <v>4223575</v>
      </c>
      <c r="AB309" s="73">
        <v>5849151</v>
      </c>
      <c r="AC309" s="73">
        <v>6348165</v>
      </c>
      <c r="AD309" s="73">
        <v>4214789</v>
      </c>
      <c r="AE309" s="73">
        <v>9222428</v>
      </c>
      <c r="AF309" s="73">
        <v>10485143</v>
      </c>
      <c r="AG309" s="73">
        <v>8173754</v>
      </c>
      <c r="AH309" s="73">
        <v>8493090</v>
      </c>
      <c r="AI309" s="73">
        <v>7453970</v>
      </c>
      <c r="AJ309" s="73">
        <v>9312834</v>
      </c>
      <c r="AK309" s="99">
        <v>6998473</v>
      </c>
    </row>
    <row r="310" spans="2:37" x14ac:dyDescent="0.3">
      <c r="B310" s="90" t="s">
        <v>197</v>
      </c>
      <c r="C310" s="71">
        <v>12</v>
      </c>
      <c r="D310" s="71">
        <v>2</v>
      </c>
      <c r="E310" s="71">
        <v>22</v>
      </c>
      <c r="F310" s="72">
        <v>265.11176</v>
      </c>
      <c r="G310" s="91" t="s">
        <v>309</v>
      </c>
      <c r="H310" s="98">
        <v>4433</v>
      </c>
      <c r="I310" s="99">
        <v>0</v>
      </c>
      <c r="J310" s="98">
        <v>93178229</v>
      </c>
      <c r="K310" s="73">
        <v>139974375</v>
      </c>
      <c r="L310" s="73">
        <v>95614313</v>
      </c>
      <c r="M310" s="73">
        <v>118643446</v>
      </c>
      <c r="N310" s="73">
        <v>119424923</v>
      </c>
      <c r="O310" s="73">
        <v>123536071</v>
      </c>
      <c r="P310" s="73">
        <v>136673362</v>
      </c>
      <c r="Q310" s="73">
        <v>152049910</v>
      </c>
      <c r="R310" s="73">
        <v>105720326</v>
      </c>
      <c r="S310" s="73">
        <v>140366897</v>
      </c>
      <c r="T310" s="73">
        <v>100346920</v>
      </c>
      <c r="U310" s="73">
        <v>157055493</v>
      </c>
      <c r="V310" s="73">
        <v>146630493</v>
      </c>
      <c r="W310" s="73">
        <v>165899360</v>
      </c>
      <c r="X310" s="73">
        <v>148555650</v>
      </c>
      <c r="Y310" s="73">
        <v>129824351</v>
      </c>
      <c r="Z310" s="73">
        <v>144486862</v>
      </c>
      <c r="AA310" s="73">
        <v>149110081</v>
      </c>
      <c r="AB310" s="73">
        <v>149841315</v>
      </c>
      <c r="AC310" s="73">
        <v>110960610</v>
      </c>
      <c r="AD310" s="73">
        <v>116599931</v>
      </c>
      <c r="AE310" s="73">
        <v>105344144</v>
      </c>
      <c r="AF310" s="73">
        <v>70318044</v>
      </c>
      <c r="AG310" s="73">
        <v>293229197</v>
      </c>
      <c r="AH310" s="73">
        <v>264029874</v>
      </c>
      <c r="AI310" s="73">
        <v>277658078</v>
      </c>
      <c r="AJ310" s="73">
        <v>471420048</v>
      </c>
      <c r="AK310" s="99">
        <v>211196976</v>
      </c>
    </row>
    <row r="311" spans="2:37" x14ac:dyDescent="0.3">
      <c r="B311" s="90" t="s">
        <v>259</v>
      </c>
      <c r="C311" s="71">
        <v>13.9</v>
      </c>
      <c r="D311" s="71">
        <v>13.3</v>
      </c>
      <c r="E311" s="71">
        <v>14.5</v>
      </c>
      <c r="F311" s="72">
        <v>120.06552000000001</v>
      </c>
      <c r="G311" s="91" t="s">
        <v>309</v>
      </c>
      <c r="H311" s="98">
        <v>4570552</v>
      </c>
      <c r="I311" s="99">
        <v>3977110</v>
      </c>
      <c r="J311" s="98">
        <v>301722786</v>
      </c>
      <c r="K311" s="73">
        <v>351567414</v>
      </c>
      <c r="L311" s="73">
        <v>351148252</v>
      </c>
      <c r="M311" s="73">
        <v>423467913</v>
      </c>
      <c r="N311" s="73">
        <v>423622473</v>
      </c>
      <c r="O311" s="73">
        <v>408672942</v>
      </c>
      <c r="P311" s="73">
        <v>467192642</v>
      </c>
      <c r="Q311" s="73">
        <v>472754901</v>
      </c>
      <c r="R311" s="73">
        <v>440011409</v>
      </c>
      <c r="S311" s="73">
        <v>406522324</v>
      </c>
      <c r="T311" s="73">
        <v>385353335</v>
      </c>
      <c r="U311" s="73">
        <v>615192011</v>
      </c>
      <c r="V311" s="73">
        <v>485684471</v>
      </c>
      <c r="W311" s="73">
        <v>537005053</v>
      </c>
      <c r="X311" s="73">
        <v>532575661</v>
      </c>
      <c r="Y311" s="73">
        <v>563038778</v>
      </c>
      <c r="Z311" s="73">
        <v>664764330</v>
      </c>
      <c r="AA311" s="73">
        <v>578899678</v>
      </c>
      <c r="AB311" s="73">
        <v>642635417</v>
      </c>
      <c r="AC311" s="73">
        <v>755168546</v>
      </c>
      <c r="AD311" s="73">
        <v>579451886</v>
      </c>
      <c r="AE311" s="73">
        <v>884528057</v>
      </c>
      <c r="AF311" s="73">
        <v>584609918</v>
      </c>
      <c r="AG311" s="73">
        <v>905497195</v>
      </c>
      <c r="AH311" s="73">
        <v>763155682</v>
      </c>
      <c r="AI311" s="73">
        <v>874871276</v>
      </c>
      <c r="AJ311" s="73">
        <v>1343001639</v>
      </c>
      <c r="AK311" s="99">
        <v>873973962</v>
      </c>
    </row>
    <row r="312" spans="2:37" x14ac:dyDescent="0.3">
      <c r="B312" s="90" t="s">
        <v>259</v>
      </c>
      <c r="C312" s="71">
        <v>13.9</v>
      </c>
      <c r="D312" s="71">
        <v>13.3</v>
      </c>
      <c r="E312" s="71">
        <v>14.5</v>
      </c>
      <c r="F312" s="72">
        <v>118.05097000000001</v>
      </c>
      <c r="G312" s="91" t="s">
        <v>331</v>
      </c>
      <c r="H312" s="98">
        <v>47817</v>
      </c>
      <c r="I312" s="99">
        <v>17706</v>
      </c>
      <c r="J312" s="98">
        <v>82957372</v>
      </c>
      <c r="K312" s="73">
        <v>101035104</v>
      </c>
      <c r="L312" s="73">
        <v>101628440</v>
      </c>
      <c r="M312" s="73">
        <v>117014698</v>
      </c>
      <c r="N312" s="73">
        <v>107353805</v>
      </c>
      <c r="O312" s="73">
        <v>111473413</v>
      </c>
      <c r="P312" s="73">
        <v>135389014</v>
      </c>
      <c r="Q312" s="73">
        <v>126007269</v>
      </c>
      <c r="R312" s="73">
        <v>116369180</v>
      </c>
      <c r="S312" s="73">
        <v>131707624</v>
      </c>
      <c r="T312" s="73">
        <v>123744758</v>
      </c>
      <c r="U312" s="73">
        <v>195024338</v>
      </c>
      <c r="V312" s="73">
        <v>149322963</v>
      </c>
      <c r="W312" s="73">
        <v>162975404</v>
      </c>
      <c r="X312" s="73">
        <v>222822902</v>
      </c>
      <c r="Y312" s="73">
        <v>227027371</v>
      </c>
      <c r="Z312" s="73">
        <v>284997736</v>
      </c>
      <c r="AA312" s="73">
        <v>227804814</v>
      </c>
      <c r="AB312" s="73">
        <v>263302509</v>
      </c>
      <c r="AC312" s="73">
        <v>352080566</v>
      </c>
      <c r="AD312" s="73">
        <v>268486307</v>
      </c>
      <c r="AE312" s="73">
        <v>417681330</v>
      </c>
      <c r="AF312" s="73">
        <v>285913270</v>
      </c>
      <c r="AG312" s="73">
        <v>421355520</v>
      </c>
      <c r="AH312" s="73">
        <v>350416012</v>
      </c>
      <c r="AI312" s="73">
        <v>416675342</v>
      </c>
      <c r="AJ312" s="73">
        <v>647095991</v>
      </c>
      <c r="AK312" s="99">
        <v>416627938</v>
      </c>
    </row>
    <row r="313" spans="2:37" x14ac:dyDescent="0.3">
      <c r="B313" s="90" t="s">
        <v>232</v>
      </c>
      <c r="C313" s="71">
        <v>13</v>
      </c>
      <c r="D313" s="71">
        <v>12.7</v>
      </c>
      <c r="E313" s="71">
        <v>13.3</v>
      </c>
      <c r="F313" s="72">
        <v>259.09246000000002</v>
      </c>
      <c r="G313" s="91" t="s">
        <v>309</v>
      </c>
      <c r="H313" s="98">
        <v>20621</v>
      </c>
      <c r="I313" s="99">
        <v>0</v>
      </c>
      <c r="J313" s="98">
        <v>1957216</v>
      </c>
      <c r="K313" s="73">
        <v>4606943</v>
      </c>
      <c r="L313" s="73">
        <v>4095702</v>
      </c>
      <c r="M313" s="73">
        <v>4781539</v>
      </c>
      <c r="N313" s="73">
        <v>5799282</v>
      </c>
      <c r="O313" s="73">
        <v>4387427</v>
      </c>
      <c r="P313" s="73">
        <v>6226627</v>
      </c>
      <c r="Q313" s="73">
        <v>3358562</v>
      </c>
      <c r="R313" s="73">
        <v>2305884</v>
      </c>
      <c r="S313" s="73">
        <v>5786479</v>
      </c>
      <c r="T313" s="73">
        <v>5828245</v>
      </c>
      <c r="U313" s="73">
        <v>7560867</v>
      </c>
      <c r="V313" s="73">
        <v>13229169</v>
      </c>
      <c r="W313" s="73">
        <v>11709092</v>
      </c>
      <c r="X313" s="73">
        <v>8898805</v>
      </c>
      <c r="Y313" s="73">
        <v>8511000</v>
      </c>
      <c r="Z313" s="73">
        <v>9036837</v>
      </c>
      <c r="AA313" s="73">
        <v>10433955</v>
      </c>
      <c r="AB313" s="73">
        <v>11807933</v>
      </c>
      <c r="AC313" s="73">
        <v>4535263</v>
      </c>
      <c r="AD313" s="73">
        <v>7394201</v>
      </c>
      <c r="AE313" s="73">
        <v>5333476</v>
      </c>
      <c r="AF313" s="73">
        <v>6854684</v>
      </c>
      <c r="AG313" s="73">
        <v>13471704</v>
      </c>
      <c r="AH313" s="73">
        <v>12089926</v>
      </c>
      <c r="AI313" s="73">
        <v>16449755</v>
      </c>
      <c r="AJ313" s="73">
        <v>24206233</v>
      </c>
      <c r="AK313" s="99">
        <v>19836517</v>
      </c>
    </row>
    <row r="314" spans="2:37" x14ac:dyDescent="0.3">
      <c r="B314" s="90" t="s">
        <v>168</v>
      </c>
      <c r="C314" s="71">
        <v>9.3000000000000007</v>
      </c>
      <c r="D314" s="71">
        <v>8.9</v>
      </c>
      <c r="E314" s="71">
        <v>9.6999999999999993</v>
      </c>
      <c r="F314" s="72">
        <v>243.09755000000001</v>
      </c>
      <c r="G314" s="91" t="s">
        <v>309</v>
      </c>
      <c r="H314" s="98">
        <v>20252</v>
      </c>
      <c r="I314" s="99">
        <v>0</v>
      </c>
      <c r="J314" s="98">
        <v>76496</v>
      </c>
      <c r="K314" s="73">
        <v>146013</v>
      </c>
      <c r="L314" s="73">
        <v>120412</v>
      </c>
      <c r="M314" s="73">
        <v>60714</v>
      </c>
      <c r="N314" s="73">
        <v>20167</v>
      </c>
      <c r="O314" s="73">
        <v>61110</v>
      </c>
      <c r="P314" s="73">
        <v>126552</v>
      </c>
      <c r="Q314" s="73">
        <v>11500</v>
      </c>
      <c r="R314" s="73">
        <v>6047</v>
      </c>
      <c r="S314" s="73">
        <v>113898</v>
      </c>
      <c r="T314" s="73">
        <v>70477</v>
      </c>
      <c r="U314" s="73">
        <v>213487</v>
      </c>
      <c r="V314" s="73">
        <v>182267</v>
      </c>
      <c r="W314" s="73">
        <v>162896</v>
      </c>
      <c r="X314" s="73">
        <v>187879</v>
      </c>
      <c r="Y314" s="73">
        <v>253380</v>
      </c>
      <c r="Z314" s="73">
        <v>122347</v>
      </c>
      <c r="AA314" s="73">
        <v>222689</v>
      </c>
      <c r="AB314" s="73">
        <v>209455</v>
      </c>
      <c r="AC314" s="73">
        <v>26407</v>
      </c>
      <c r="AD314" s="73">
        <v>342930</v>
      </c>
      <c r="AE314" s="73">
        <v>142723</v>
      </c>
      <c r="AF314" s="73">
        <v>138537</v>
      </c>
      <c r="AG314" s="73">
        <v>224659</v>
      </c>
      <c r="AH314" s="73">
        <v>157238</v>
      </c>
      <c r="AI314" s="73">
        <v>254775</v>
      </c>
      <c r="AJ314" s="73">
        <v>554737</v>
      </c>
      <c r="AK314" s="99">
        <v>279512</v>
      </c>
    </row>
    <row r="315" spans="2:37" x14ac:dyDescent="0.3">
      <c r="B315" s="90" t="s">
        <v>168</v>
      </c>
      <c r="C315" s="71">
        <v>11.85</v>
      </c>
      <c r="D315" s="71">
        <v>11.5</v>
      </c>
      <c r="E315" s="71">
        <v>12.2</v>
      </c>
      <c r="F315" s="72">
        <v>257.07790999999997</v>
      </c>
      <c r="G315" s="91" t="s">
        <v>331</v>
      </c>
      <c r="H315" s="98">
        <v>5529</v>
      </c>
      <c r="I315" s="99">
        <v>0</v>
      </c>
      <c r="J315" s="98">
        <v>5470452</v>
      </c>
      <c r="K315" s="73">
        <v>7465267</v>
      </c>
      <c r="L315" s="73">
        <v>3929967</v>
      </c>
      <c r="M315" s="73">
        <v>3731769</v>
      </c>
      <c r="N315" s="73">
        <v>6334517</v>
      </c>
      <c r="O315" s="73">
        <v>4448619</v>
      </c>
      <c r="P315" s="73">
        <v>3486874</v>
      </c>
      <c r="Q315" s="73">
        <v>3926592</v>
      </c>
      <c r="R315" s="73">
        <v>4673639</v>
      </c>
      <c r="S315" s="73">
        <v>6397057</v>
      </c>
      <c r="T315" s="73">
        <v>12080916</v>
      </c>
      <c r="U315" s="73">
        <v>4766752</v>
      </c>
      <c r="V315" s="73">
        <v>3442415</v>
      </c>
      <c r="W315" s="73">
        <v>2934622</v>
      </c>
      <c r="X315" s="73">
        <v>3245996</v>
      </c>
      <c r="Y315" s="73">
        <v>3071262</v>
      </c>
      <c r="Z315" s="73">
        <v>4328199</v>
      </c>
      <c r="AA315" s="73">
        <v>3070535</v>
      </c>
      <c r="AB315" s="73">
        <v>3193647</v>
      </c>
      <c r="AC315" s="73">
        <v>7131097</v>
      </c>
      <c r="AD315" s="73">
        <v>7210936</v>
      </c>
      <c r="AE315" s="73">
        <v>6061911</v>
      </c>
      <c r="AF315" s="73">
        <v>10535281</v>
      </c>
      <c r="AG315" s="73">
        <v>8255443</v>
      </c>
      <c r="AH315" s="73">
        <v>15573139</v>
      </c>
      <c r="AI315" s="73">
        <v>8629241</v>
      </c>
      <c r="AJ315" s="73">
        <v>8028038</v>
      </c>
      <c r="AK315" s="99">
        <v>5911846</v>
      </c>
    </row>
    <row r="316" spans="2:37" x14ac:dyDescent="0.3">
      <c r="B316" s="90" t="s">
        <v>130</v>
      </c>
      <c r="C316" s="71">
        <v>2.15</v>
      </c>
      <c r="D316" s="71">
        <v>1.8</v>
      </c>
      <c r="E316" s="71">
        <v>2.5</v>
      </c>
      <c r="F316" s="72">
        <v>127.0502</v>
      </c>
      <c r="G316" s="91" t="s">
        <v>309</v>
      </c>
      <c r="H316" s="98">
        <v>457358</v>
      </c>
      <c r="I316" s="99">
        <v>336404</v>
      </c>
      <c r="J316" s="98">
        <v>278032</v>
      </c>
      <c r="K316" s="73">
        <v>374179</v>
      </c>
      <c r="L316" s="73">
        <v>304473</v>
      </c>
      <c r="M316" s="73">
        <v>341960</v>
      </c>
      <c r="N316" s="73">
        <v>268212</v>
      </c>
      <c r="O316" s="73">
        <v>343826</v>
      </c>
      <c r="P316" s="73">
        <v>320260</v>
      </c>
      <c r="Q316" s="73">
        <v>351876</v>
      </c>
      <c r="R316" s="73">
        <v>357018</v>
      </c>
      <c r="S316" s="73">
        <v>376743</v>
      </c>
      <c r="T316" s="73">
        <v>390606</v>
      </c>
      <c r="U316" s="73">
        <v>457269</v>
      </c>
      <c r="V316" s="73">
        <v>393285</v>
      </c>
      <c r="W316" s="73">
        <v>381617</v>
      </c>
      <c r="X316" s="73">
        <v>383637</v>
      </c>
      <c r="Y316" s="73">
        <v>346933</v>
      </c>
      <c r="Z316" s="73">
        <v>365824</v>
      </c>
      <c r="AA316" s="73">
        <v>449200</v>
      </c>
      <c r="AB316" s="73">
        <v>423227</v>
      </c>
      <c r="AC316" s="73">
        <v>401663</v>
      </c>
      <c r="AD316" s="73">
        <v>338763</v>
      </c>
      <c r="AE316" s="73">
        <v>433088</v>
      </c>
      <c r="AF316" s="73">
        <v>421701</v>
      </c>
      <c r="AG316" s="73">
        <v>506835</v>
      </c>
      <c r="AH316" s="73">
        <v>602057</v>
      </c>
      <c r="AI316" s="73">
        <v>618895</v>
      </c>
      <c r="AJ316" s="73">
        <v>712844</v>
      </c>
      <c r="AK316" s="99">
        <v>748543</v>
      </c>
    </row>
    <row r="317" spans="2:37" x14ac:dyDescent="0.3">
      <c r="B317" s="90" t="s">
        <v>130</v>
      </c>
      <c r="C317" s="71">
        <v>14</v>
      </c>
      <c r="D317" s="71">
        <v>13.5</v>
      </c>
      <c r="E317" s="71">
        <v>14.5</v>
      </c>
      <c r="F317" s="72">
        <v>125.03565</v>
      </c>
      <c r="G317" s="91" t="s">
        <v>331</v>
      </c>
      <c r="H317" s="98">
        <v>230904</v>
      </c>
      <c r="I317" s="99">
        <v>359206</v>
      </c>
      <c r="J317" s="98">
        <v>814983</v>
      </c>
      <c r="K317" s="73">
        <v>721775</v>
      </c>
      <c r="L317" s="73">
        <v>859021</v>
      </c>
      <c r="M317" s="73">
        <v>876639</v>
      </c>
      <c r="N317" s="73">
        <v>607958</v>
      </c>
      <c r="O317" s="73">
        <v>966878</v>
      </c>
      <c r="P317" s="73">
        <v>683055</v>
      </c>
      <c r="Q317" s="73">
        <v>653153</v>
      </c>
      <c r="R317" s="73">
        <v>710174</v>
      </c>
      <c r="S317" s="73">
        <v>874533</v>
      </c>
      <c r="T317" s="73">
        <v>899430</v>
      </c>
      <c r="U317" s="73">
        <v>1120450</v>
      </c>
      <c r="V317" s="73">
        <v>935658</v>
      </c>
      <c r="W317" s="73">
        <v>946913</v>
      </c>
      <c r="X317" s="73">
        <v>1003255</v>
      </c>
      <c r="Y317" s="73">
        <v>948271</v>
      </c>
      <c r="Z317" s="73">
        <v>873720</v>
      </c>
      <c r="AA317" s="73">
        <v>972023</v>
      </c>
      <c r="AB317" s="73">
        <v>1029379</v>
      </c>
      <c r="AC317" s="73">
        <v>1120693</v>
      </c>
      <c r="AD317" s="73">
        <v>1383406</v>
      </c>
      <c r="AE317" s="73">
        <v>2185549</v>
      </c>
      <c r="AF317" s="73">
        <v>1587102</v>
      </c>
      <c r="AG317" s="73">
        <v>1941634</v>
      </c>
      <c r="AH317" s="73">
        <v>2035821</v>
      </c>
      <c r="AI317" s="73">
        <v>2134122</v>
      </c>
      <c r="AJ317" s="73">
        <v>1969645</v>
      </c>
      <c r="AK317" s="99">
        <v>2773741</v>
      </c>
    </row>
    <row r="318" spans="2:37" x14ac:dyDescent="0.3">
      <c r="B318" s="90" t="s">
        <v>192</v>
      </c>
      <c r="C318" s="71">
        <v>11.7</v>
      </c>
      <c r="D318" s="71">
        <v>11.4</v>
      </c>
      <c r="E318" s="71">
        <v>12</v>
      </c>
      <c r="F318" s="72">
        <v>339.05878999999999</v>
      </c>
      <c r="G318" s="91" t="s">
        <v>309</v>
      </c>
      <c r="H318" s="98">
        <v>0</v>
      </c>
      <c r="I318" s="99">
        <v>0</v>
      </c>
      <c r="J318" s="98">
        <v>3140825</v>
      </c>
      <c r="K318" s="73">
        <v>4611511</v>
      </c>
      <c r="L318" s="73">
        <v>3456714</v>
      </c>
      <c r="M318" s="73">
        <v>3442294</v>
      </c>
      <c r="N318" s="73">
        <v>4423607</v>
      </c>
      <c r="O318" s="73">
        <v>4121990</v>
      </c>
      <c r="P318" s="73">
        <v>4705756</v>
      </c>
      <c r="Q318" s="73">
        <v>5402600</v>
      </c>
      <c r="R318" s="73">
        <v>3341760</v>
      </c>
      <c r="S318" s="73">
        <v>3439191</v>
      </c>
      <c r="T318" s="73">
        <v>3253938</v>
      </c>
      <c r="U318" s="73">
        <v>4439561</v>
      </c>
      <c r="V318" s="73">
        <v>3358464</v>
      </c>
      <c r="W318" s="73">
        <v>3975865</v>
      </c>
      <c r="X318" s="73">
        <v>4024589</v>
      </c>
      <c r="Y318" s="73">
        <v>3883949</v>
      </c>
      <c r="Z318" s="73">
        <v>2874787</v>
      </c>
      <c r="AA318" s="73">
        <v>3852818</v>
      </c>
      <c r="AB318" s="73">
        <v>4424138</v>
      </c>
      <c r="AC318" s="73">
        <v>6692496</v>
      </c>
      <c r="AD318" s="73">
        <v>3539148</v>
      </c>
      <c r="AE318" s="73">
        <v>4369310</v>
      </c>
      <c r="AF318" s="73">
        <v>1994336</v>
      </c>
      <c r="AG318" s="73">
        <v>5901757</v>
      </c>
      <c r="AH318" s="73">
        <v>5267637</v>
      </c>
      <c r="AI318" s="73">
        <v>3264152</v>
      </c>
      <c r="AJ318" s="73">
        <v>6393380</v>
      </c>
      <c r="AK318" s="99">
        <v>5342374</v>
      </c>
    </row>
    <row r="319" spans="2:37" x14ac:dyDescent="0.3">
      <c r="B319" s="90" t="s">
        <v>192</v>
      </c>
      <c r="C319" s="71">
        <v>11.65</v>
      </c>
      <c r="D319" s="71">
        <v>11.3</v>
      </c>
      <c r="E319" s="71">
        <v>12</v>
      </c>
      <c r="F319" s="72">
        <v>337.04424</v>
      </c>
      <c r="G319" s="91" t="s">
        <v>331</v>
      </c>
      <c r="H319" s="98">
        <v>0</v>
      </c>
      <c r="I319" s="99">
        <v>0</v>
      </c>
      <c r="J319" s="98">
        <v>3369693</v>
      </c>
      <c r="K319" s="73">
        <v>7526457</v>
      </c>
      <c r="L319" s="73">
        <v>5571452</v>
      </c>
      <c r="M319" s="73">
        <v>5909502</v>
      </c>
      <c r="N319" s="73">
        <v>7761781</v>
      </c>
      <c r="O319" s="73">
        <v>7562067</v>
      </c>
      <c r="P319" s="73">
        <v>9137574</v>
      </c>
      <c r="Q319" s="73">
        <v>10775526</v>
      </c>
      <c r="R319" s="73">
        <v>6337113</v>
      </c>
      <c r="S319" s="73">
        <v>6318603</v>
      </c>
      <c r="T319" s="73">
        <v>6192117</v>
      </c>
      <c r="U319" s="73">
        <v>10638392</v>
      </c>
      <c r="V319" s="73">
        <v>6399171</v>
      </c>
      <c r="W319" s="73">
        <v>8740535</v>
      </c>
      <c r="X319" s="73">
        <v>9691260</v>
      </c>
      <c r="Y319" s="73">
        <v>9604584</v>
      </c>
      <c r="Z319" s="73">
        <v>6998072</v>
      </c>
      <c r="AA319" s="73">
        <v>9623318</v>
      </c>
      <c r="AB319" s="73">
        <v>10864041</v>
      </c>
      <c r="AC319" s="73">
        <v>17151744</v>
      </c>
      <c r="AD319" s="73">
        <v>6986806</v>
      </c>
      <c r="AE319" s="73">
        <v>8993114</v>
      </c>
      <c r="AF319" s="73">
        <v>3660648</v>
      </c>
      <c r="AG319" s="73">
        <v>16794185</v>
      </c>
      <c r="AH319" s="73">
        <v>16182476</v>
      </c>
      <c r="AI319" s="73">
        <v>8863409</v>
      </c>
      <c r="AJ319" s="73">
        <v>22882604</v>
      </c>
      <c r="AK319" s="99">
        <v>17350735</v>
      </c>
    </row>
    <row r="320" spans="2:37" x14ac:dyDescent="0.3">
      <c r="B320" s="90" t="s">
        <v>185</v>
      </c>
      <c r="C320" s="71">
        <v>11</v>
      </c>
      <c r="D320" s="71">
        <v>10.5</v>
      </c>
      <c r="E320" s="71">
        <v>11.5</v>
      </c>
      <c r="F320" s="72">
        <v>205.09715</v>
      </c>
      <c r="G320" s="91" t="s">
        <v>309</v>
      </c>
      <c r="H320" s="98">
        <v>903258</v>
      </c>
      <c r="I320" s="99">
        <v>1251277</v>
      </c>
      <c r="J320" s="98">
        <v>458016353</v>
      </c>
      <c r="K320" s="73">
        <v>597224136</v>
      </c>
      <c r="L320" s="73">
        <v>571999231</v>
      </c>
      <c r="M320" s="73">
        <v>618474775</v>
      </c>
      <c r="N320" s="73">
        <v>625907823</v>
      </c>
      <c r="O320" s="73">
        <v>566792723</v>
      </c>
      <c r="P320" s="73">
        <v>624307430</v>
      </c>
      <c r="Q320" s="73">
        <v>721260206</v>
      </c>
      <c r="R320" s="73">
        <v>602382288</v>
      </c>
      <c r="S320" s="73">
        <v>639597129</v>
      </c>
      <c r="T320" s="73">
        <v>637998757</v>
      </c>
      <c r="U320" s="73">
        <v>894350479</v>
      </c>
      <c r="V320" s="73">
        <v>705661735</v>
      </c>
      <c r="W320" s="73">
        <v>831677869</v>
      </c>
      <c r="X320" s="73">
        <v>723457714</v>
      </c>
      <c r="Y320" s="73">
        <v>858569841</v>
      </c>
      <c r="Z320" s="73">
        <v>855708979</v>
      </c>
      <c r="AA320" s="73">
        <v>771774233</v>
      </c>
      <c r="AB320" s="73">
        <v>846588884</v>
      </c>
      <c r="AC320" s="73">
        <v>961760277</v>
      </c>
      <c r="AD320" s="73">
        <v>708896526</v>
      </c>
      <c r="AE320" s="73">
        <v>1131361962</v>
      </c>
      <c r="AF320" s="73">
        <v>794747308</v>
      </c>
      <c r="AG320" s="73">
        <v>1091460762</v>
      </c>
      <c r="AH320" s="73">
        <v>955380259</v>
      </c>
      <c r="AI320" s="73">
        <v>1104683292</v>
      </c>
      <c r="AJ320" s="73">
        <v>1749820247</v>
      </c>
      <c r="AK320" s="99">
        <v>1082371736</v>
      </c>
    </row>
    <row r="321" spans="2:37" x14ac:dyDescent="0.3">
      <c r="B321" s="90" t="s">
        <v>185</v>
      </c>
      <c r="C321" s="71">
        <v>11</v>
      </c>
      <c r="D321" s="71">
        <v>10.5</v>
      </c>
      <c r="E321" s="71">
        <v>11.5</v>
      </c>
      <c r="F321" s="72">
        <v>203.08260000000001</v>
      </c>
      <c r="G321" s="91" t="s">
        <v>331</v>
      </c>
      <c r="H321" s="98">
        <v>15322</v>
      </c>
      <c r="I321" s="99">
        <v>11838</v>
      </c>
      <c r="J321" s="98">
        <v>88210884</v>
      </c>
      <c r="K321" s="73">
        <v>110569790</v>
      </c>
      <c r="L321" s="73">
        <v>101680141</v>
      </c>
      <c r="M321" s="73">
        <v>109606667</v>
      </c>
      <c r="N321" s="73">
        <v>108014429</v>
      </c>
      <c r="O321" s="73">
        <v>103214500</v>
      </c>
      <c r="P321" s="73">
        <v>109952270</v>
      </c>
      <c r="Q321" s="73">
        <v>130626207</v>
      </c>
      <c r="R321" s="73">
        <v>108118931</v>
      </c>
      <c r="S321" s="73">
        <v>114103212</v>
      </c>
      <c r="T321" s="73">
        <v>122632499</v>
      </c>
      <c r="U321" s="73">
        <v>165464102</v>
      </c>
      <c r="V321" s="73">
        <v>125952541</v>
      </c>
      <c r="W321" s="73">
        <v>141685395</v>
      </c>
      <c r="X321" s="73">
        <v>132910369</v>
      </c>
      <c r="Y321" s="73">
        <v>142888911</v>
      </c>
      <c r="Z321" s="73">
        <v>165283801</v>
      </c>
      <c r="AA321" s="73">
        <v>139616884</v>
      </c>
      <c r="AB321" s="73">
        <v>154689072</v>
      </c>
      <c r="AC321" s="73">
        <v>192713390</v>
      </c>
      <c r="AD321" s="73">
        <v>147800571</v>
      </c>
      <c r="AE321" s="73">
        <v>265144332</v>
      </c>
      <c r="AF321" s="73">
        <v>161748529</v>
      </c>
      <c r="AG321" s="73">
        <v>252427684</v>
      </c>
      <c r="AH321" s="73">
        <v>213224072</v>
      </c>
      <c r="AI321" s="73">
        <v>257074516</v>
      </c>
      <c r="AJ321" s="73">
        <v>385350469</v>
      </c>
      <c r="AK321" s="99">
        <v>250683675</v>
      </c>
    </row>
    <row r="322" spans="2:37" x14ac:dyDescent="0.3">
      <c r="B322" s="90" t="s">
        <v>303</v>
      </c>
      <c r="C322" s="71">
        <v>17.45</v>
      </c>
      <c r="D322" s="71">
        <v>15</v>
      </c>
      <c r="E322" s="71">
        <v>19.899999999999999</v>
      </c>
      <c r="F322" s="72">
        <v>482.99653999999998</v>
      </c>
      <c r="G322" s="91" t="s">
        <v>309</v>
      </c>
      <c r="H322" s="98">
        <v>0</v>
      </c>
      <c r="I322" s="99">
        <v>0</v>
      </c>
      <c r="J322" s="98">
        <v>0</v>
      </c>
      <c r="K322" s="73">
        <v>0</v>
      </c>
      <c r="L322" s="73">
        <v>0</v>
      </c>
      <c r="M322" s="73">
        <v>4377</v>
      </c>
      <c r="N322" s="73">
        <v>0</v>
      </c>
      <c r="O322" s="73">
        <v>0</v>
      </c>
      <c r="P322" s="73">
        <v>0</v>
      </c>
      <c r="Q322" s="73">
        <v>8339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  <c r="W322" s="73">
        <v>0</v>
      </c>
      <c r="X322" s="73">
        <v>0</v>
      </c>
      <c r="Y322" s="73">
        <v>0</v>
      </c>
      <c r="Z322" s="73">
        <v>0</v>
      </c>
      <c r="AA322" s="73">
        <v>0</v>
      </c>
      <c r="AB322" s="73">
        <v>0</v>
      </c>
      <c r="AC322" s="73">
        <v>0</v>
      </c>
      <c r="AD322" s="73">
        <v>0</v>
      </c>
      <c r="AE322" s="73">
        <v>0</v>
      </c>
      <c r="AF322" s="73">
        <v>5977</v>
      </c>
      <c r="AG322" s="73">
        <v>0</v>
      </c>
      <c r="AH322" s="73">
        <v>0</v>
      </c>
      <c r="AI322" s="73">
        <v>0</v>
      </c>
      <c r="AJ322" s="73">
        <v>0</v>
      </c>
      <c r="AK322" s="99">
        <v>0</v>
      </c>
    </row>
    <row r="323" spans="2:37" x14ac:dyDescent="0.3">
      <c r="B323" s="90" t="s">
        <v>303</v>
      </c>
      <c r="C323" s="71">
        <v>17.45</v>
      </c>
      <c r="D323" s="71">
        <v>15</v>
      </c>
      <c r="E323" s="71">
        <v>19.899999999999999</v>
      </c>
      <c r="F323" s="72">
        <v>496.9769</v>
      </c>
      <c r="G323" s="91" t="s">
        <v>331</v>
      </c>
      <c r="H323" s="98">
        <v>0</v>
      </c>
      <c r="I323" s="99">
        <v>0</v>
      </c>
      <c r="J323" s="98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73">
        <v>0</v>
      </c>
      <c r="Q323" s="73">
        <v>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  <c r="W323" s="73">
        <v>0</v>
      </c>
      <c r="X323" s="73">
        <v>0</v>
      </c>
      <c r="Y323" s="73">
        <v>0</v>
      </c>
      <c r="Z323" s="73">
        <v>0</v>
      </c>
      <c r="AA323" s="73">
        <v>0</v>
      </c>
      <c r="AB323" s="73">
        <v>0</v>
      </c>
      <c r="AC323" s="73">
        <v>0</v>
      </c>
      <c r="AD323" s="73">
        <v>0</v>
      </c>
      <c r="AE323" s="73">
        <v>0</v>
      </c>
      <c r="AF323" s="73">
        <v>0</v>
      </c>
      <c r="AG323" s="73">
        <v>0</v>
      </c>
      <c r="AH323" s="73">
        <v>0</v>
      </c>
      <c r="AI323" s="73">
        <v>0</v>
      </c>
      <c r="AJ323" s="73">
        <v>0</v>
      </c>
      <c r="AK323" s="99">
        <v>11580</v>
      </c>
    </row>
    <row r="324" spans="2:37" x14ac:dyDescent="0.3">
      <c r="B324" s="90" t="s">
        <v>205</v>
      </c>
      <c r="C324" s="71">
        <v>12.3</v>
      </c>
      <c r="D324" s="71">
        <v>11.8</v>
      </c>
      <c r="E324" s="71">
        <v>12.8</v>
      </c>
      <c r="F324" s="72">
        <v>182.08116999999999</v>
      </c>
      <c r="G324" s="91" t="s">
        <v>309</v>
      </c>
      <c r="H324" s="98">
        <v>6472547</v>
      </c>
      <c r="I324" s="99">
        <v>5759447</v>
      </c>
      <c r="J324" s="98">
        <v>2508314514</v>
      </c>
      <c r="K324" s="73">
        <v>2817078494</v>
      </c>
      <c r="L324" s="73">
        <v>2980781018</v>
      </c>
      <c r="M324" s="73">
        <v>3444677444</v>
      </c>
      <c r="N324" s="73">
        <v>2929986636</v>
      </c>
      <c r="O324" s="73">
        <v>3016582018</v>
      </c>
      <c r="P324" s="73">
        <v>3385997005</v>
      </c>
      <c r="Q324" s="73">
        <v>3313185469</v>
      </c>
      <c r="R324" s="73">
        <v>3028310749</v>
      </c>
      <c r="S324" s="73">
        <v>2706496453</v>
      </c>
      <c r="T324" s="73">
        <v>2768242031</v>
      </c>
      <c r="U324" s="73">
        <v>3920730946</v>
      </c>
      <c r="V324" s="73">
        <v>3587452451</v>
      </c>
      <c r="W324" s="73">
        <v>4072429276</v>
      </c>
      <c r="X324" s="73">
        <v>3604896716</v>
      </c>
      <c r="Y324" s="73">
        <v>4088002979</v>
      </c>
      <c r="Z324" s="73">
        <v>4223146027</v>
      </c>
      <c r="AA324" s="73">
        <v>4232561048</v>
      </c>
      <c r="AB324" s="73">
        <v>4044132245</v>
      </c>
      <c r="AC324" s="73">
        <v>4076037176</v>
      </c>
      <c r="AD324" s="73">
        <v>3380555984</v>
      </c>
      <c r="AE324" s="73">
        <v>4819287269</v>
      </c>
      <c r="AF324" s="73">
        <v>3128366793</v>
      </c>
      <c r="AG324" s="73">
        <v>4833427127</v>
      </c>
      <c r="AH324" s="73">
        <v>4492040770</v>
      </c>
      <c r="AI324" s="73">
        <v>5132118925</v>
      </c>
      <c r="AJ324" s="73">
        <v>7422926303</v>
      </c>
      <c r="AK324" s="99">
        <v>5512084125</v>
      </c>
    </row>
    <row r="325" spans="2:37" x14ac:dyDescent="0.3">
      <c r="B325" s="90" t="s">
        <v>205</v>
      </c>
      <c r="C325" s="71">
        <v>12.2</v>
      </c>
      <c r="D325" s="71">
        <v>11.8</v>
      </c>
      <c r="E325" s="71">
        <v>12.6</v>
      </c>
      <c r="F325" s="72">
        <v>180.06662</v>
      </c>
      <c r="G325" s="91" t="s">
        <v>331</v>
      </c>
      <c r="H325" s="98">
        <v>279976</v>
      </c>
      <c r="I325" s="99">
        <v>378474</v>
      </c>
      <c r="J325" s="98">
        <v>181820231</v>
      </c>
      <c r="K325" s="73">
        <v>194534717</v>
      </c>
      <c r="L325" s="73">
        <v>195841808</v>
      </c>
      <c r="M325" s="73">
        <v>221695899</v>
      </c>
      <c r="N325" s="73">
        <v>195829353</v>
      </c>
      <c r="O325" s="73">
        <v>196041828</v>
      </c>
      <c r="P325" s="73">
        <v>215581071</v>
      </c>
      <c r="Q325" s="73">
        <v>223283273</v>
      </c>
      <c r="R325" s="73">
        <v>195794713</v>
      </c>
      <c r="S325" s="73">
        <v>201425756</v>
      </c>
      <c r="T325" s="73">
        <v>216117329</v>
      </c>
      <c r="U325" s="73">
        <v>283630193</v>
      </c>
      <c r="V325" s="73">
        <v>232979372</v>
      </c>
      <c r="W325" s="73">
        <v>259065292</v>
      </c>
      <c r="X325" s="73">
        <v>229436082</v>
      </c>
      <c r="Y325" s="73">
        <v>263849937</v>
      </c>
      <c r="Z325" s="73">
        <v>307914978</v>
      </c>
      <c r="AA325" s="73">
        <v>259778741</v>
      </c>
      <c r="AB325" s="73">
        <v>268853526</v>
      </c>
      <c r="AC325" s="73">
        <v>361592752</v>
      </c>
      <c r="AD325" s="73">
        <v>294164528</v>
      </c>
      <c r="AE325" s="73">
        <v>460640907</v>
      </c>
      <c r="AF325" s="73">
        <v>312120192</v>
      </c>
      <c r="AG325" s="73">
        <v>431254777</v>
      </c>
      <c r="AH325" s="73">
        <v>415041143</v>
      </c>
      <c r="AI325" s="73">
        <v>448136124</v>
      </c>
      <c r="AJ325" s="73">
        <v>646240704</v>
      </c>
      <c r="AK325" s="99">
        <v>441792628</v>
      </c>
    </row>
    <row r="326" spans="2:37" x14ac:dyDescent="0.3">
      <c r="B326" s="90" t="s">
        <v>239</v>
      </c>
      <c r="C326" s="71">
        <v>13.2</v>
      </c>
      <c r="D326" s="71">
        <v>12.8</v>
      </c>
      <c r="E326" s="71">
        <v>13.6</v>
      </c>
      <c r="F326" s="72">
        <v>405.00947000000002</v>
      </c>
      <c r="G326" s="91" t="s">
        <v>309</v>
      </c>
      <c r="H326" s="98">
        <v>0</v>
      </c>
      <c r="I326" s="99">
        <v>0</v>
      </c>
      <c r="J326" s="98">
        <v>20710</v>
      </c>
      <c r="K326" s="73">
        <v>5803</v>
      </c>
      <c r="L326" s="73">
        <v>58613</v>
      </c>
      <c r="M326" s="73">
        <v>26504</v>
      </c>
      <c r="N326" s="73">
        <v>0</v>
      </c>
      <c r="O326" s="73">
        <v>17725</v>
      </c>
      <c r="P326" s="73">
        <v>34477</v>
      </c>
      <c r="Q326" s="73">
        <v>26612</v>
      </c>
      <c r="R326" s="73">
        <v>21931</v>
      </c>
      <c r="S326" s="73">
        <v>5203</v>
      </c>
      <c r="T326" s="73">
        <v>15201</v>
      </c>
      <c r="U326" s="73">
        <v>22598</v>
      </c>
      <c r="V326" s="73">
        <v>75816</v>
      </c>
      <c r="W326" s="73">
        <v>106241</v>
      </c>
      <c r="X326" s="73">
        <v>57813</v>
      </c>
      <c r="Y326" s="73">
        <v>16320</v>
      </c>
      <c r="Z326" s="73">
        <v>56226</v>
      </c>
      <c r="AA326" s="73">
        <v>37703</v>
      </c>
      <c r="AB326" s="73">
        <v>18164</v>
      </c>
      <c r="AC326" s="73">
        <v>5040925</v>
      </c>
      <c r="AD326" s="73">
        <v>326511</v>
      </c>
      <c r="AE326" s="73">
        <v>1323476</v>
      </c>
      <c r="AF326" s="73">
        <v>724224</v>
      </c>
      <c r="AG326" s="73">
        <v>38352</v>
      </c>
      <c r="AH326" s="73">
        <v>57281</v>
      </c>
      <c r="AI326" s="73">
        <v>11913</v>
      </c>
      <c r="AJ326" s="73">
        <v>0</v>
      </c>
      <c r="AK326" s="99">
        <v>19544</v>
      </c>
    </row>
    <row r="327" spans="2:37" x14ac:dyDescent="0.3">
      <c r="B327" s="90" t="s">
        <v>239</v>
      </c>
      <c r="C327" s="71">
        <v>14.5</v>
      </c>
      <c r="D327" s="71">
        <v>13</v>
      </c>
      <c r="E327" s="71">
        <v>16</v>
      </c>
      <c r="F327" s="72">
        <v>402.99491999999998</v>
      </c>
      <c r="G327" s="91" t="s">
        <v>331</v>
      </c>
      <c r="H327" s="98">
        <v>0</v>
      </c>
      <c r="I327" s="99">
        <v>0</v>
      </c>
      <c r="J327" s="98">
        <v>70348</v>
      </c>
      <c r="K327" s="73">
        <v>249195</v>
      </c>
      <c r="L327" s="73">
        <v>143585</v>
      </c>
      <c r="M327" s="73">
        <v>306575</v>
      </c>
      <c r="N327" s="73">
        <v>132538</v>
      </c>
      <c r="O327" s="73">
        <v>208671</v>
      </c>
      <c r="P327" s="73">
        <v>303525</v>
      </c>
      <c r="Q327" s="73">
        <v>183779</v>
      </c>
      <c r="R327" s="73">
        <v>230575</v>
      </c>
      <c r="S327" s="73">
        <v>53677</v>
      </c>
      <c r="T327" s="73">
        <v>120399</v>
      </c>
      <c r="U327" s="73">
        <v>99851</v>
      </c>
      <c r="V327" s="73">
        <v>389670</v>
      </c>
      <c r="W327" s="73">
        <v>539694</v>
      </c>
      <c r="X327" s="73">
        <v>246982</v>
      </c>
      <c r="Y327" s="73">
        <v>208245</v>
      </c>
      <c r="Z327" s="73">
        <v>165481</v>
      </c>
      <c r="AA327" s="73">
        <v>517417</v>
      </c>
      <c r="AB327" s="73">
        <v>196251</v>
      </c>
      <c r="AC327" s="73">
        <v>433489</v>
      </c>
      <c r="AD327" s="73">
        <v>126503</v>
      </c>
      <c r="AE327" s="73">
        <v>314385</v>
      </c>
      <c r="AF327" s="73">
        <v>221349</v>
      </c>
      <c r="AG327" s="73">
        <v>242247</v>
      </c>
      <c r="AH327" s="73">
        <v>496586</v>
      </c>
      <c r="AI327" s="73">
        <v>317196</v>
      </c>
      <c r="AJ327" s="73">
        <v>517945</v>
      </c>
      <c r="AK327" s="99">
        <v>635516</v>
      </c>
    </row>
    <row r="328" spans="2:37" x14ac:dyDescent="0.3">
      <c r="B328" s="90" t="s">
        <v>233</v>
      </c>
      <c r="C328" s="71">
        <v>13</v>
      </c>
      <c r="D328" s="71">
        <v>12</v>
      </c>
      <c r="E328" s="71">
        <v>14</v>
      </c>
      <c r="F328" s="72">
        <v>567.06230000000005</v>
      </c>
      <c r="G328" s="91" t="s">
        <v>309</v>
      </c>
      <c r="H328" s="98">
        <v>0</v>
      </c>
      <c r="I328" s="99">
        <v>0</v>
      </c>
      <c r="J328" s="98">
        <v>0</v>
      </c>
      <c r="K328" s="73">
        <v>0</v>
      </c>
      <c r="L328" s="73">
        <v>0</v>
      </c>
      <c r="M328" s="73">
        <v>0</v>
      </c>
      <c r="N328" s="73">
        <v>0</v>
      </c>
      <c r="O328" s="73">
        <v>0</v>
      </c>
      <c r="P328" s="73">
        <v>0</v>
      </c>
      <c r="Q328" s="73">
        <v>0</v>
      </c>
      <c r="R328" s="73">
        <v>0</v>
      </c>
      <c r="S328" s="73">
        <v>0</v>
      </c>
      <c r="T328" s="73">
        <v>0</v>
      </c>
      <c r="U328" s="73">
        <v>0</v>
      </c>
      <c r="V328" s="73">
        <v>0</v>
      </c>
      <c r="W328" s="73">
        <v>0</v>
      </c>
      <c r="X328" s="73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256069</v>
      </c>
      <c r="AD328" s="73">
        <v>0</v>
      </c>
      <c r="AE328" s="73">
        <v>16763</v>
      </c>
      <c r="AF328" s="73">
        <v>0</v>
      </c>
      <c r="AG328" s="73">
        <v>0</v>
      </c>
      <c r="AH328" s="73">
        <v>0</v>
      </c>
      <c r="AI328" s="73">
        <v>0</v>
      </c>
      <c r="AJ328" s="73">
        <v>0</v>
      </c>
      <c r="AK328" s="99">
        <v>0</v>
      </c>
    </row>
    <row r="329" spans="2:37" x14ac:dyDescent="0.3">
      <c r="B329" s="90" t="s">
        <v>240</v>
      </c>
      <c r="C329" s="71">
        <v>13.2</v>
      </c>
      <c r="D329" s="71">
        <v>12.7</v>
      </c>
      <c r="E329" s="71">
        <v>13.7</v>
      </c>
      <c r="F329" s="72">
        <v>608.08884999999998</v>
      </c>
      <c r="G329" s="91" t="s">
        <v>309</v>
      </c>
      <c r="H329" s="98">
        <v>0</v>
      </c>
      <c r="I329" s="99">
        <v>0</v>
      </c>
      <c r="J329" s="98">
        <v>2462018</v>
      </c>
      <c r="K329" s="73">
        <v>3382443</v>
      </c>
      <c r="L329" s="73">
        <v>3760214</v>
      </c>
      <c r="M329" s="73">
        <v>4725526</v>
      </c>
      <c r="N329" s="73">
        <v>4169024</v>
      </c>
      <c r="O329" s="73">
        <v>4668339</v>
      </c>
      <c r="P329" s="73">
        <v>6191209</v>
      </c>
      <c r="Q329" s="73">
        <v>4633892</v>
      </c>
      <c r="R329" s="73">
        <v>4747423</v>
      </c>
      <c r="S329" s="73">
        <v>4718595</v>
      </c>
      <c r="T329" s="73">
        <v>4196880</v>
      </c>
      <c r="U329" s="73">
        <v>6872879</v>
      </c>
      <c r="V329" s="73">
        <v>9637230</v>
      </c>
      <c r="W329" s="73">
        <v>10948733</v>
      </c>
      <c r="X329" s="73">
        <v>8015647</v>
      </c>
      <c r="Y329" s="73">
        <v>7770611</v>
      </c>
      <c r="Z329" s="73">
        <v>7534204</v>
      </c>
      <c r="AA329" s="73">
        <v>7832872</v>
      </c>
      <c r="AB329" s="73">
        <v>7649155</v>
      </c>
      <c r="AC329" s="73">
        <v>8215317</v>
      </c>
      <c r="AD329" s="73">
        <v>3588470</v>
      </c>
      <c r="AE329" s="73">
        <v>5705758</v>
      </c>
      <c r="AF329" s="73">
        <v>3468925</v>
      </c>
      <c r="AG329" s="73">
        <v>5620185</v>
      </c>
      <c r="AH329" s="73">
        <v>5798088</v>
      </c>
      <c r="AI329" s="73">
        <v>8910113</v>
      </c>
      <c r="AJ329" s="73">
        <v>9805284</v>
      </c>
      <c r="AK329" s="99">
        <v>7618267</v>
      </c>
    </row>
    <row r="330" spans="2:37" x14ac:dyDescent="0.3">
      <c r="B330" s="90" t="s">
        <v>240</v>
      </c>
      <c r="C330" s="71">
        <v>13.15</v>
      </c>
      <c r="D330" s="71">
        <v>12.5</v>
      </c>
      <c r="E330" s="71">
        <v>13.8</v>
      </c>
      <c r="F330" s="72">
        <v>606.07429000000002</v>
      </c>
      <c r="G330" s="91" t="s">
        <v>331</v>
      </c>
      <c r="H330" s="98">
        <v>0</v>
      </c>
      <c r="I330" s="99">
        <v>0</v>
      </c>
      <c r="J330" s="98">
        <v>2381523</v>
      </c>
      <c r="K330" s="73">
        <v>3994757</v>
      </c>
      <c r="L330" s="73">
        <v>4188679</v>
      </c>
      <c r="M330" s="73">
        <v>5787476</v>
      </c>
      <c r="N330" s="73">
        <v>5117907</v>
      </c>
      <c r="O330" s="73">
        <v>7774707</v>
      </c>
      <c r="P330" s="73">
        <v>9825267</v>
      </c>
      <c r="Q330" s="73">
        <v>7559397</v>
      </c>
      <c r="R330" s="73">
        <v>6277981</v>
      </c>
      <c r="S330" s="73">
        <v>8291984</v>
      </c>
      <c r="T330" s="73">
        <v>7357766</v>
      </c>
      <c r="U330" s="73">
        <v>10679265</v>
      </c>
      <c r="V330" s="73">
        <v>17824086</v>
      </c>
      <c r="W330" s="73">
        <v>17447592</v>
      </c>
      <c r="X330" s="73">
        <v>13822945</v>
      </c>
      <c r="Y330" s="73">
        <v>12595283</v>
      </c>
      <c r="Z330" s="73">
        <v>13356324</v>
      </c>
      <c r="AA330" s="73">
        <v>13913588</v>
      </c>
      <c r="AB330" s="73">
        <v>13233958</v>
      </c>
      <c r="AC330" s="73">
        <v>12996028</v>
      </c>
      <c r="AD330" s="73">
        <v>6293206</v>
      </c>
      <c r="AE330" s="73">
        <v>12393682</v>
      </c>
      <c r="AF330" s="73">
        <v>6556057</v>
      </c>
      <c r="AG330" s="73">
        <v>11479562</v>
      </c>
      <c r="AH330" s="73">
        <v>10766360</v>
      </c>
      <c r="AI330" s="73">
        <v>17522319</v>
      </c>
      <c r="AJ330" s="73">
        <v>22816161</v>
      </c>
      <c r="AK330" s="99">
        <v>14870818</v>
      </c>
    </row>
    <row r="331" spans="2:37" x14ac:dyDescent="0.3">
      <c r="B331" s="90" t="s">
        <v>252</v>
      </c>
      <c r="C331" s="71">
        <v>13.5</v>
      </c>
      <c r="D331" s="71">
        <v>12</v>
      </c>
      <c r="E331" s="71">
        <v>15</v>
      </c>
      <c r="F331" s="72">
        <v>581.04156</v>
      </c>
      <c r="G331" s="91" t="s">
        <v>309</v>
      </c>
      <c r="H331" s="98">
        <v>0</v>
      </c>
      <c r="I331" s="99">
        <v>0</v>
      </c>
      <c r="J331" s="98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73">
        <v>0</v>
      </c>
      <c r="Q331" s="73">
        <v>0</v>
      </c>
      <c r="R331" s="73">
        <v>0</v>
      </c>
      <c r="S331" s="73">
        <v>0</v>
      </c>
      <c r="T331" s="73">
        <v>0</v>
      </c>
      <c r="U331" s="73">
        <v>0</v>
      </c>
      <c r="V331" s="73">
        <v>0</v>
      </c>
      <c r="W331" s="73">
        <v>0</v>
      </c>
      <c r="X331" s="73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73">
        <v>0</v>
      </c>
      <c r="AF331" s="73">
        <v>0</v>
      </c>
      <c r="AG331" s="73">
        <v>0</v>
      </c>
      <c r="AH331" s="73">
        <v>0</v>
      </c>
      <c r="AI331" s="73">
        <v>0</v>
      </c>
      <c r="AJ331" s="73">
        <v>0</v>
      </c>
      <c r="AK331" s="99">
        <v>0</v>
      </c>
    </row>
    <row r="332" spans="2:37" x14ac:dyDescent="0.3">
      <c r="B332" s="90" t="s">
        <v>260</v>
      </c>
      <c r="C332" s="71">
        <v>13.9</v>
      </c>
      <c r="D332" s="71">
        <v>13.3</v>
      </c>
      <c r="E332" s="71">
        <v>14.5</v>
      </c>
      <c r="F332" s="72">
        <v>325.04313999999999</v>
      </c>
      <c r="G332" s="91" t="s">
        <v>309</v>
      </c>
      <c r="H332" s="98">
        <v>218484</v>
      </c>
      <c r="I332" s="99">
        <v>58434</v>
      </c>
      <c r="J332" s="98">
        <v>3859704</v>
      </c>
      <c r="K332" s="73">
        <v>2480514</v>
      </c>
      <c r="L332" s="73">
        <v>3011432</v>
      </c>
      <c r="M332" s="73">
        <v>6054480</v>
      </c>
      <c r="N332" s="73">
        <v>1796272</v>
      </c>
      <c r="O332" s="73">
        <v>2968925</v>
      </c>
      <c r="P332" s="73">
        <v>5796589</v>
      </c>
      <c r="Q332" s="73">
        <v>2475315</v>
      </c>
      <c r="R332" s="73">
        <v>1605614</v>
      </c>
      <c r="S332" s="73">
        <v>1274661</v>
      </c>
      <c r="T332" s="73">
        <v>1438187</v>
      </c>
      <c r="U332" s="73">
        <v>2400049</v>
      </c>
      <c r="V332" s="73">
        <v>7211260</v>
      </c>
      <c r="W332" s="73">
        <v>7607469</v>
      </c>
      <c r="X332" s="73">
        <v>4279623</v>
      </c>
      <c r="Y332" s="73">
        <v>4565365</v>
      </c>
      <c r="Z332" s="73">
        <v>2652203</v>
      </c>
      <c r="AA332" s="73">
        <v>5844247</v>
      </c>
      <c r="AB332" s="73">
        <v>3139281</v>
      </c>
      <c r="AC332" s="73">
        <v>4790867</v>
      </c>
      <c r="AD332" s="73">
        <v>1375517</v>
      </c>
      <c r="AE332" s="73">
        <v>2616376</v>
      </c>
      <c r="AF332" s="73">
        <v>2241806</v>
      </c>
      <c r="AG332" s="73">
        <v>4341870</v>
      </c>
      <c r="AH332" s="73">
        <v>2919164</v>
      </c>
      <c r="AI332" s="73">
        <v>3173150</v>
      </c>
      <c r="AJ332" s="73">
        <v>3902712</v>
      </c>
      <c r="AK332" s="99">
        <v>4344460</v>
      </c>
    </row>
    <row r="333" spans="2:37" x14ac:dyDescent="0.3">
      <c r="B333" s="90" t="s">
        <v>260</v>
      </c>
      <c r="C333" s="71">
        <v>13.8</v>
      </c>
      <c r="D333" s="71">
        <v>13.2</v>
      </c>
      <c r="E333" s="71">
        <v>14.4</v>
      </c>
      <c r="F333" s="72">
        <v>323.02859000000001</v>
      </c>
      <c r="G333" s="91" t="s">
        <v>331</v>
      </c>
      <c r="H333" s="98">
        <v>143500</v>
      </c>
      <c r="I333" s="99">
        <v>26509</v>
      </c>
      <c r="J333" s="98">
        <v>5077416</v>
      </c>
      <c r="K333" s="73">
        <v>3604851</v>
      </c>
      <c r="L333" s="73">
        <v>4293594</v>
      </c>
      <c r="M333" s="73">
        <v>8720783</v>
      </c>
      <c r="N333" s="73">
        <v>2913747</v>
      </c>
      <c r="O333" s="73">
        <v>4532306</v>
      </c>
      <c r="P333" s="73">
        <v>8716092</v>
      </c>
      <c r="Q333" s="73">
        <v>3633084</v>
      </c>
      <c r="R333" s="73">
        <v>2688164</v>
      </c>
      <c r="S333" s="73">
        <v>2810858</v>
      </c>
      <c r="T333" s="73">
        <v>3088513</v>
      </c>
      <c r="U333" s="73">
        <v>4940279</v>
      </c>
      <c r="V333" s="73">
        <v>12009522</v>
      </c>
      <c r="W333" s="73">
        <v>12896208</v>
      </c>
      <c r="X333" s="73">
        <v>8546993</v>
      </c>
      <c r="Y333" s="73">
        <v>9470924</v>
      </c>
      <c r="Z333" s="73">
        <v>6127516</v>
      </c>
      <c r="AA333" s="73">
        <v>12679067</v>
      </c>
      <c r="AB333" s="73">
        <v>7611988</v>
      </c>
      <c r="AC333" s="73">
        <v>10726377</v>
      </c>
      <c r="AD333" s="73">
        <v>3391669</v>
      </c>
      <c r="AE333" s="73">
        <v>7983148</v>
      </c>
      <c r="AF333" s="73">
        <v>5296632</v>
      </c>
      <c r="AG333" s="73">
        <v>13511699</v>
      </c>
      <c r="AH333" s="73">
        <v>7536545</v>
      </c>
      <c r="AI333" s="73">
        <v>9881172</v>
      </c>
      <c r="AJ333" s="73">
        <v>13529774</v>
      </c>
      <c r="AK333" s="99">
        <v>13283161</v>
      </c>
    </row>
    <row r="334" spans="2:37" x14ac:dyDescent="0.3">
      <c r="B334" s="90" t="s">
        <v>154</v>
      </c>
      <c r="C334" s="71">
        <v>8.4</v>
      </c>
      <c r="D334" s="71">
        <v>8</v>
      </c>
      <c r="E334" s="71">
        <v>8.8000000000000007</v>
      </c>
      <c r="F334" s="72">
        <v>113.03455</v>
      </c>
      <c r="G334" s="91" t="s">
        <v>309</v>
      </c>
      <c r="H334" s="98">
        <v>77167</v>
      </c>
      <c r="I334" s="99">
        <v>90532</v>
      </c>
      <c r="J334" s="98">
        <v>170681869</v>
      </c>
      <c r="K334" s="73">
        <v>183716982</v>
      </c>
      <c r="L334" s="73">
        <v>155212513</v>
      </c>
      <c r="M334" s="73">
        <v>149898966</v>
      </c>
      <c r="N334" s="73">
        <v>162612408</v>
      </c>
      <c r="O334" s="73">
        <v>148539588</v>
      </c>
      <c r="P334" s="73">
        <v>179904730</v>
      </c>
      <c r="Q334" s="73">
        <v>232141412</v>
      </c>
      <c r="R334" s="73">
        <v>153957178</v>
      </c>
      <c r="S334" s="73">
        <v>197079375</v>
      </c>
      <c r="T334" s="73">
        <v>197409898</v>
      </c>
      <c r="U334" s="73">
        <v>230319126</v>
      </c>
      <c r="V334" s="73">
        <v>221198363</v>
      </c>
      <c r="W334" s="73">
        <v>216751818</v>
      </c>
      <c r="X334" s="73">
        <v>169056210</v>
      </c>
      <c r="Y334" s="73">
        <v>138430810</v>
      </c>
      <c r="Z334" s="73">
        <v>188003204</v>
      </c>
      <c r="AA334" s="73">
        <v>197670165</v>
      </c>
      <c r="AB334" s="73">
        <v>208685669</v>
      </c>
      <c r="AC334" s="73">
        <v>225486913</v>
      </c>
      <c r="AD334" s="73">
        <v>178318152</v>
      </c>
      <c r="AE334" s="73">
        <v>234767255</v>
      </c>
      <c r="AF334" s="73">
        <v>225992229</v>
      </c>
      <c r="AG334" s="73">
        <v>229742758</v>
      </c>
      <c r="AH334" s="73">
        <v>205816100</v>
      </c>
      <c r="AI334" s="73">
        <v>189265540</v>
      </c>
      <c r="AJ334" s="73">
        <v>319158969</v>
      </c>
      <c r="AK334" s="99">
        <v>194212802</v>
      </c>
    </row>
    <row r="335" spans="2:37" x14ac:dyDescent="0.3">
      <c r="B335" s="90" t="s">
        <v>154</v>
      </c>
      <c r="C335" s="71">
        <v>3.15</v>
      </c>
      <c r="D335" s="71">
        <v>2.2999999999999998</v>
      </c>
      <c r="E335" s="71">
        <v>4</v>
      </c>
      <c r="F335" s="72">
        <v>111.02</v>
      </c>
      <c r="G335" s="91" t="s">
        <v>331</v>
      </c>
      <c r="H335" s="98">
        <v>1609159</v>
      </c>
      <c r="I335" s="99">
        <v>721887</v>
      </c>
      <c r="J335" s="98">
        <v>1007899416</v>
      </c>
      <c r="K335" s="73">
        <v>1449916707</v>
      </c>
      <c r="L335" s="73">
        <v>1044736536</v>
      </c>
      <c r="M335" s="73">
        <v>1187313844</v>
      </c>
      <c r="N335" s="73">
        <v>1452585331</v>
      </c>
      <c r="O335" s="73">
        <v>1230239632</v>
      </c>
      <c r="P335" s="73">
        <v>1423232711</v>
      </c>
      <c r="Q335" s="73">
        <v>1521760133</v>
      </c>
      <c r="R335" s="73">
        <v>1343360065</v>
      </c>
      <c r="S335" s="73">
        <v>1603629023</v>
      </c>
      <c r="T335" s="73">
        <v>1810298574</v>
      </c>
      <c r="U335" s="73">
        <v>1634134167</v>
      </c>
      <c r="V335" s="73">
        <v>1332941521</v>
      </c>
      <c r="W335" s="73">
        <v>1256638806</v>
      </c>
      <c r="X335" s="73">
        <v>1163290353</v>
      </c>
      <c r="Y335" s="73">
        <v>1422018199</v>
      </c>
      <c r="Z335" s="73">
        <v>1492241904</v>
      </c>
      <c r="AA335" s="73">
        <v>1425651548</v>
      </c>
      <c r="AB335" s="73">
        <v>1416475326</v>
      </c>
      <c r="AC335" s="73">
        <v>1925010062</v>
      </c>
      <c r="AD335" s="73">
        <v>1852945282</v>
      </c>
      <c r="AE335" s="73">
        <v>1884754808</v>
      </c>
      <c r="AF335" s="73">
        <v>2139372496</v>
      </c>
      <c r="AG335" s="73">
        <v>2490050041</v>
      </c>
      <c r="AH335" s="73">
        <v>2986205081</v>
      </c>
      <c r="AI335" s="73">
        <v>2497095568</v>
      </c>
      <c r="AJ335" s="73">
        <v>3269728700</v>
      </c>
      <c r="AK335" s="99">
        <v>2174919666</v>
      </c>
    </row>
    <row r="336" spans="2:37" x14ac:dyDescent="0.3">
      <c r="B336" s="90" t="s">
        <v>327</v>
      </c>
      <c r="C336" s="71">
        <v>12.05</v>
      </c>
      <c r="D336" s="71">
        <v>11.7</v>
      </c>
      <c r="E336" s="71">
        <v>12.4</v>
      </c>
      <c r="F336" s="72">
        <v>167.02106000000001</v>
      </c>
      <c r="G336" s="91" t="s">
        <v>331</v>
      </c>
      <c r="H336" s="98">
        <v>0</v>
      </c>
      <c r="I336" s="99">
        <v>2323</v>
      </c>
      <c r="J336" s="98">
        <v>27407855</v>
      </c>
      <c r="K336" s="73">
        <v>31017185</v>
      </c>
      <c r="L336" s="73">
        <v>23242044</v>
      </c>
      <c r="M336" s="73">
        <v>19156284</v>
      </c>
      <c r="N336" s="73">
        <v>18548133</v>
      </c>
      <c r="O336" s="73">
        <v>17092198</v>
      </c>
      <c r="P336" s="73">
        <v>22130063</v>
      </c>
      <c r="Q336" s="73">
        <v>18349207</v>
      </c>
      <c r="R336" s="73">
        <v>17327333</v>
      </c>
      <c r="S336" s="73">
        <v>19664270</v>
      </c>
      <c r="T336" s="73">
        <v>20558907</v>
      </c>
      <c r="U336" s="73">
        <v>18818620</v>
      </c>
      <c r="V336" s="73">
        <v>20980286</v>
      </c>
      <c r="W336" s="73">
        <v>23848388</v>
      </c>
      <c r="X336" s="73">
        <v>26399930</v>
      </c>
      <c r="Y336" s="73">
        <v>20661109</v>
      </c>
      <c r="Z336" s="73">
        <v>32066384</v>
      </c>
      <c r="AA336" s="73">
        <v>17826224</v>
      </c>
      <c r="AB336" s="73">
        <v>26914639</v>
      </c>
      <c r="AC336" s="73">
        <v>31984958</v>
      </c>
      <c r="AD336" s="73">
        <v>33790299</v>
      </c>
      <c r="AE336" s="73">
        <v>33026823</v>
      </c>
      <c r="AF336" s="73">
        <v>34691999</v>
      </c>
      <c r="AG336" s="73">
        <v>37483837</v>
      </c>
      <c r="AH336" s="73">
        <v>37824379</v>
      </c>
      <c r="AI336" s="73">
        <v>50238983</v>
      </c>
      <c r="AJ336" s="73">
        <v>55473036</v>
      </c>
      <c r="AK336" s="99">
        <v>31138973</v>
      </c>
    </row>
    <row r="337" spans="2:37" x14ac:dyDescent="0.3">
      <c r="B337" s="90" t="s">
        <v>155</v>
      </c>
      <c r="C337" s="71">
        <v>8.4</v>
      </c>
      <c r="D337" s="71">
        <v>8</v>
      </c>
      <c r="E337" s="71">
        <v>8.8000000000000007</v>
      </c>
      <c r="F337" s="72">
        <v>245.07680999999999</v>
      </c>
      <c r="G337" s="91" t="s">
        <v>309</v>
      </c>
      <c r="H337" s="98">
        <v>0</v>
      </c>
      <c r="I337" s="99">
        <v>0</v>
      </c>
      <c r="J337" s="98">
        <v>196783357</v>
      </c>
      <c r="K337" s="73">
        <v>212630852</v>
      </c>
      <c r="L337" s="73">
        <v>181517721</v>
      </c>
      <c r="M337" s="73">
        <v>176538612</v>
      </c>
      <c r="N337" s="73">
        <v>187146783</v>
      </c>
      <c r="O337" s="73">
        <v>174449937</v>
      </c>
      <c r="P337" s="73">
        <v>214689361</v>
      </c>
      <c r="Q337" s="73">
        <v>277471175</v>
      </c>
      <c r="R337" s="73">
        <v>179303817</v>
      </c>
      <c r="S337" s="73">
        <v>227921475</v>
      </c>
      <c r="T337" s="73">
        <v>233631866</v>
      </c>
      <c r="U337" s="73">
        <v>277878375</v>
      </c>
      <c r="V337" s="73">
        <v>263174780</v>
      </c>
      <c r="W337" s="73">
        <v>248217856</v>
      </c>
      <c r="X337" s="73">
        <v>205509844</v>
      </c>
      <c r="Y337" s="73">
        <v>172097836</v>
      </c>
      <c r="Z337" s="73">
        <v>226246748</v>
      </c>
      <c r="AA337" s="73">
        <v>244775294</v>
      </c>
      <c r="AB337" s="73">
        <v>243546526</v>
      </c>
      <c r="AC337" s="73">
        <v>275154314</v>
      </c>
      <c r="AD337" s="73">
        <v>226612080</v>
      </c>
      <c r="AE337" s="73">
        <v>292541478</v>
      </c>
      <c r="AF337" s="73">
        <v>279841112</v>
      </c>
      <c r="AG337" s="73">
        <v>279745080</v>
      </c>
      <c r="AH337" s="73">
        <v>251418018</v>
      </c>
      <c r="AI337" s="73">
        <v>236014928</v>
      </c>
      <c r="AJ337" s="73">
        <v>392609025</v>
      </c>
      <c r="AK337" s="99">
        <v>236694590</v>
      </c>
    </row>
    <row r="338" spans="2:37" x14ac:dyDescent="0.3">
      <c r="B338" s="90" t="s">
        <v>155</v>
      </c>
      <c r="C338" s="71">
        <v>8.3000000000000007</v>
      </c>
      <c r="D338" s="71">
        <v>7.5</v>
      </c>
      <c r="E338" s="71">
        <v>9.1</v>
      </c>
      <c r="F338" s="72">
        <v>243.06226000000001</v>
      </c>
      <c r="G338" s="91" t="s">
        <v>331</v>
      </c>
      <c r="H338" s="98">
        <v>0</v>
      </c>
      <c r="I338" s="99">
        <v>0</v>
      </c>
      <c r="J338" s="98">
        <v>1146293462</v>
      </c>
      <c r="K338" s="73">
        <v>1301514314</v>
      </c>
      <c r="L338" s="73">
        <v>1220617044</v>
      </c>
      <c r="M338" s="73">
        <v>1287081886</v>
      </c>
      <c r="N338" s="73">
        <v>1368540139</v>
      </c>
      <c r="O338" s="73">
        <v>1240612832</v>
      </c>
      <c r="P338" s="73">
        <v>1383694144</v>
      </c>
      <c r="Q338" s="73">
        <v>1642513179</v>
      </c>
      <c r="R338" s="73">
        <v>1274238456</v>
      </c>
      <c r="S338" s="73">
        <v>1603987067</v>
      </c>
      <c r="T338" s="73">
        <v>1518779704</v>
      </c>
      <c r="U338" s="73">
        <v>1679095873</v>
      </c>
      <c r="V338" s="73">
        <v>1674588530</v>
      </c>
      <c r="W338" s="73">
        <v>1597996592</v>
      </c>
      <c r="X338" s="73">
        <v>1627575054</v>
      </c>
      <c r="Y338" s="73">
        <v>1366154936</v>
      </c>
      <c r="Z338" s="73">
        <v>1560135915</v>
      </c>
      <c r="AA338" s="73">
        <v>1652828346</v>
      </c>
      <c r="AB338" s="73">
        <v>1876793399</v>
      </c>
      <c r="AC338" s="73">
        <v>1661834940</v>
      </c>
      <c r="AD338" s="73">
        <v>1604358668</v>
      </c>
      <c r="AE338" s="73">
        <v>2033350993</v>
      </c>
      <c r="AF338" s="73">
        <v>1871181157</v>
      </c>
      <c r="AG338" s="73">
        <v>2528508902</v>
      </c>
      <c r="AH338" s="73">
        <v>2504198777</v>
      </c>
      <c r="AI338" s="73">
        <v>2363790360</v>
      </c>
      <c r="AJ338" s="73">
        <v>2880721429</v>
      </c>
      <c r="AK338" s="99">
        <v>2425891103</v>
      </c>
    </row>
    <row r="339" spans="2:37" x14ac:dyDescent="0.3">
      <c r="B339" s="90" t="s">
        <v>304</v>
      </c>
      <c r="C339" s="71">
        <v>17.45</v>
      </c>
      <c r="D339" s="71">
        <v>15</v>
      </c>
      <c r="E339" s="71">
        <v>19.899999999999999</v>
      </c>
      <c r="F339" s="72">
        <v>484.97579999999999</v>
      </c>
      <c r="G339" s="91" t="s">
        <v>309</v>
      </c>
      <c r="H339" s="98">
        <v>0</v>
      </c>
      <c r="I339" s="99">
        <v>0</v>
      </c>
      <c r="J339" s="98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73">
        <v>0</v>
      </c>
      <c r="Q339" s="73">
        <v>0</v>
      </c>
      <c r="R339" s="73">
        <v>0</v>
      </c>
      <c r="S339" s="73">
        <v>0</v>
      </c>
      <c r="T339" s="73">
        <v>0</v>
      </c>
      <c r="U339" s="73">
        <v>0</v>
      </c>
      <c r="V339" s="73">
        <v>0</v>
      </c>
      <c r="W339" s="73">
        <v>0</v>
      </c>
      <c r="X339" s="73">
        <v>0</v>
      </c>
      <c r="Y339" s="73">
        <v>0</v>
      </c>
      <c r="Z339" s="73">
        <v>0</v>
      </c>
      <c r="AA339" s="73">
        <v>0</v>
      </c>
      <c r="AB339" s="73">
        <v>0</v>
      </c>
      <c r="AC339" s="73">
        <v>0</v>
      </c>
      <c r="AD339" s="73">
        <v>0</v>
      </c>
      <c r="AE339" s="73">
        <v>0</v>
      </c>
      <c r="AF339" s="73">
        <v>0</v>
      </c>
      <c r="AG339" s="73">
        <v>0</v>
      </c>
      <c r="AH339" s="73">
        <v>0</v>
      </c>
      <c r="AI339" s="73">
        <v>0</v>
      </c>
      <c r="AJ339" s="73">
        <v>0</v>
      </c>
      <c r="AK339" s="99">
        <v>0</v>
      </c>
    </row>
    <row r="340" spans="2:37" x14ac:dyDescent="0.3">
      <c r="B340" s="90" t="s">
        <v>304</v>
      </c>
      <c r="C340" s="71">
        <v>17.45</v>
      </c>
      <c r="D340" s="71">
        <v>15</v>
      </c>
      <c r="E340" s="71">
        <v>19.899999999999999</v>
      </c>
      <c r="F340" s="72">
        <v>482.96125000000001</v>
      </c>
      <c r="G340" s="91" t="s">
        <v>331</v>
      </c>
      <c r="H340" s="98">
        <v>0</v>
      </c>
      <c r="I340" s="99">
        <v>0</v>
      </c>
      <c r="J340" s="98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73">
        <v>0</v>
      </c>
      <c r="Q340" s="73">
        <v>0</v>
      </c>
      <c r="R340" s="73">
        <v>0</v>
      </c>
      <c r="S340" s="73">
        <v>0</v>
      </c>
      <c r="T340" s="73">
        <v>0</v>
      </c>
      <c r="U340" s="73">
        <v>0</v>
      </c>
      <c r="V340" s="73">
        <v>0</v>
      </c>
      <c r="W340" s="73">
        <v>0</v>
      </c>
      <c r="X340" s="73">
        <v>0</v>
      </c>
      <c r="Y340" s="73">
        <v>0</v>
      </c>
      <c r="Z340" s="73">
        <v>0</v>
      </c>
      <c r="AA340" s="73">
        <v>0</v>
      </c>
      <c r="AB340" s="73">
        <v>0</v>
      </c>
      <c r="AC340" s="73">
        <v>0</v>
      </c>
      <c r="AD340" s="73">
        <v>0</v>
      </c>
      <c r="AE340" s="73">
        <v>0</v>
      </c>
      <c r="AF340" s="73">
        <v>0</v>
      </c>
      <c r="AG340" s="73">
        <v>0</v>
      </c>
      <c r="AH340" s="73">
        <v>0</v>
      </c>
      <c r="AI340" s="73">
        <v>0</v>
      </c>
      <c r="AJ340" s="73">
        <v>0</v>
      </c>
      <c r="AK340" s="99">
        <v>0</v>
      </c>
    </row>
    <row r="341" spans="2:37" x14ac:dyDescent="0.3">
      <c r="B341" s="90" t="s">
        <v>206</v>
      </c>
      <c r="C341" s="71">
        <v>12.3</v>
      </c>
      <c r="D341" s="71">
        <v>11.8</v>
      </c>
      <c r="E341" s="71">
        <v>12.8</v>
      </c>
      <c r="F341" s="72">
        <v>118.08626</v>
      </c>
      <c r="G341" s="91" t="s">
        <v>309</v>
      </c>
      <c r="H341" s="98">
        <v>59965228</v>
      </c>
      <c r="I341" s="99">
        <v>59405827</v>
      </c>
      <c r="J341" s="98">
        <v>6155786631</v>
      </c>
      <c r="K341" s="73">
        <v>8771374934</v>
      </c>
      <c r="L341" s="73">
        <v>6014495973</v>
      </c>
      <c r="M341" s="73">
        <v>7959210668</v>
      </c>
      <c r="N341" s="73">
        <v>8447612352</v>
      </c>
      <c r="O341" s="73">
        <v>7101655422</v>
      </c>
      <c r="P341" s="73">
        <v>8324959771</v>
      </c>
      <c r="Q341" s="73">
        <v>7354204753</v>
      </c>
      <c r="R341" s="73">
        <v>5570576866</v>
      </c>
      <c r="S341" s="73">
        <v>9651546024</v>
      </c>
      <c r="T341" s="73">
        <v>9929086966</v>
      </c>
      <c r="U341" s="73">
        <v>10425591533</v>
      </c>
      <c r="V341" s="73">
        <v>8419622473</v>
      </c>
      <c r="W341" s="73">
        <v>7877880194</v>
      </c>
      <c r="X341" s="73">
        <v>7867674081</v>
      </c>
      <c r="Y341" s="73">
        <v>9773028844</v>
      </c>
      <c r="Z341" s="73">
        <v>9166895520</v>
      </c>
      <c r="AA341" s="73">
        <v>6991937224</v>
      </c>
      <c r="AB341" s="73">
        <v>7463371915</v>
      </c>
      <c r="AC341" s="73">
        <v>6807824658</v>
      </c>
      <c r="AD341" s="73">
        <v>10958758468</v>
      </c>
      <c r="AE341" s="73">
        <v>9490117941</v>
      </c>
      <c r="AF341" s="73">
        <v>6937973016</v>
      </c>
      <c r="AG341" s="73">
        <v>12948701554</v>
      </c>
      <c r="AH341" s="73">
        <v>18864924086</v>
      </c>
      <c r="AI341" s="73">
        <v>12771443872</v>
      </c>
      <c r="AJ341" s="73">
        <v>17154774015</v>
      </c>
      <c r="AK341" s="99">
        <v>11066295369</v>
      </c>
    </row>
    <row r="342" spans="2:37" x14ac:dyDescent="0.3">
      <c r="B342" s="90" t="s">
        <v>206</v>
      </c>
      <c r="C342" s="71">
        <v>12.15</v>
      </c>
      <c r="D342" s="71">
        <v>11.8</v>
      </c>
      <c r="E342" s="71">
        <v>12.5</v>
      </c>
      <c r="F342" s="72">
        <v>116.07170000000001</v>
      </c>
      <c r="G342" s="91" t="s">
        <v>331</v>
      </c>
      <c r="H342" s="98">
        <v>300225</v>
      </c>
      <c r="I342" s="99">
        <v>455659</v>
      </c>
      <c r="J342" s="98">
        <v>243147173</v>
      </c>
      <c r="K342" s="73">
        <v>304055694</v>
      </c>
      <c r="L342" s="73">
        <v>264304811</v>
      </c>
      <c r="M342" s="73">
        <v>323997234</v>
      </c>
      <c r="N342" s="73">
        <v>310419695</v>
      </c>
      <c r="O342" s="73">
        <v>283201352</v>
      </c>
      <c r="P342" s="73">
        <v>323156325</v>
      </c>
      <c r="Q342" s="73">
        <v>335025768</v>
      </c>
      <c r="R342" s="73">
        <v>315754424</v>
      </c>
      <c r="S342" s="73">
        <v>356395503</v>
      </c>
      <c r="T342" s="73">
        <v>392730379</v>
      </c>
      <c r="U342" s="73">
        <v>507532382</v>
      </c>
      <c r="V342" s="73">
        <v>363377723</v>
      </c>
      <c r="W342" s="73">
        <v>400014183</v>
      </c>
      <c r="X342" s="73">
        <v>392981125</v>
      </c>
      <c r="Y342" s="73">
        <v>400122318</v>
      </c>
      <c r="Z342" s="73">
        <v>511954592</v>
      </c>
      <c r="AA342" s="73">
        <v>415952230</v>
      </c>
      <c r="AB342" s="73">
        <v>454789559</v>
      </c>
      <c r="AC342" s="73">
        <v>626268648</v>
      </c>
      <c r="AD342" s="73">
        <v>553880469</v>
      </c>
      <c r="AE342" s="73">
        <v>831890930</v>
      </c>
      <c r="AF342" s="73">
        <v>615694534</v>
      </c>
      <c r="AG342" s="73">
        <v>788827716</v>
      </c>
      <c r="AH342" s="73">
        <v>834118560</v>
      </c>
      <c r="AI342" s="73">
        <v>775298538</v>
      </c>
      <c r="AJ342" s="73">
        <v>1153148903</v>
      </c>
      <c r="AK342" s="99">
        <v>726315879</v>
      </c>
    </row>
    <row r="343" spans="2:37" x14ac:dyDescent="0.3">
      <c r="B343" s="90" t="s">
        <v>153</v>
      </c>
      <c r="C343" s="71">
        <v>8.25</v>
      </c>
      <c r="D343" s="71">
        <v>7.5</v>
      </c>
      <c r="E343" s="71">
        <v>9</v>
      </c>
      <c r="F343" s="72">
        <v>153.04069999999999</v>
      </c>
      <c r="G343" s="91" t="s">
        <v>309</v>
      </c>
      <c r="H343" s="98">
        <v>0</v>
      </c>
      <c r="I343" s="99">
        <v>3025</v>
      </c>
      <c r="J343" s="98">
        <v>362906785</v>
      </c>
      <c r="K343" s="73">
        <v>431504359</v>
      </c>
      <c r="L343" s="73">
        <v>370669028</v>
      </c>
      <c r="M343" s="73">
        <v>351251099</v>
      </c>
      <c r="N343" s="73">
        <v>393297822</v>
      </c>
      <c r="O343" s="73">
        <v>369459855</v>
      </c>
      <c r="P343" s="73">
        <v>387752329</v>
      </c>
      <c r="Q343" s="73">
        <v>436538326</v>
      </c>
      <c r="R343" s="73">
        <v>356852168</v>
      </c>
      <c r="S343" s="73">
        <v>388783233</v>
      </c>
      <c r="T343" s="73">
        <v>432552251</v>
      </c>
      <c r="U343" s="73">
        <v>435681689</v>
      </c>
      <c r="V343" s="73">
        <v>414981378</v>
      </c>
      <c r="W343" s="73">
        <v>439509268</v>
      </c>
      <c r="X343" s="73">
        <v>376877630</v>
      </c>
      <c r="Y343" s="73">
        <v>373448896</v>
      </c>
      <c r="Z343" s="73">
        <v>463809196</v>
      </c>
      <c r="AA343" s="73">
        <v>402989211</v>
      </c>
      <c r="AB343" s="73">
        <v>452402246</v>
      </c>
      <c r="AC343" s="73">
        <v>592869845</v>
      </c>
      <c r="AD343" s="73">
        <v>512527487</v>
      </c>
      <c r="AE343" s="73">
        <v>551379319</v>
      </c>
      <c r="AF343" s="73">
        <v>586929570</v>
      </c>
      <c r="AG343" s="73">
        <v>537676876</v>
      </c>
      <c r="AH343" s="73">
        <v>515798816</v>
      </c>
      <c r="AI343" s="73">
        <v>430007044</v>
      </c>
      <c r="AJ343" s="73">
        <v>659838300</v>
      </c>
      <c r="AK343" s="99">
        <v>427139494</v>
      </c>
    </row>
    <row r="344" spans="2:37" x14ac:dyDescent="0.3">
      <c r="B344" s="90" t="s">
        <v>153</v>
      </c>
      <c r="C344" s="71">
        <v>8</v>
      </c>
      <c r="D344" s="71">
        <v>7</v>
      </c>
      <c r="E344" s="71">
        <v>9</v>
      </c>
      <c r="F344" s="72">
        <v>151.02615</v>
      </c>
      <c r="G344" s="91" t="s">
        <v>331</v>
      </c>
      <c r="H344" s="98">
        <v>28940</v>
      </c>
      <c r="I344" s="99">
        <v>3177</v>
      </c>
      <c r="J344" s="98">
        <v>4938937868</v>
      </c>
      <c r="K344" s="73">
        <v>6766199674</v>
      </c>
      <c r="L344" s="73">
        <v>5591858949</v>
      </c>
      <c r="M344" s="73">
        <v>5839185139</v>
      </c>
      <c r="N344" s="73">
        <v>6651477855</v>
      </c>
      <c r="O344" s="73">
        <v>5965621212</v>
      </c>
      <c r="P344" s="73">
        <v>6187905841</v>
      </c>
      <c r="Q344" s="73">
        <v>6969388316</v>
      </c>
      <c r="R344" s="73">
        <v>6073219732</v>
      </c>
      <c r="S344" s="73">
        <v>6861849572</v>
      </c>
      <c r="T344" s="73">
        <v>7344371490</v>
      </c>
      <c r="U344" s="73">
        <v>7202439728</v>
      </c>
      <c r="V344" s="73">
        <v>6848980744</v>
      </c>
      <c r="W344" s="73">
        <v>7053601991</v>
      </c>
      <c r="X344" s="73">
        <v>6806733941</v>
      </c>
      <c r="Y344" s="73">
        <v>6625647650</v>
      </c>
      <c r="Z344" s="73">
        <v>7787777402</v>
      </c>
      <c r="AA344" s="73">
        <v>6674822340</v>
      </c>
      <c r="AB344" s="73">
        <v>8263923371</v>
      </c>
      <c r="AC344" s="73">
        <v>9019259706</v>
      </c>
      <c r="AD344" s="73">
        <v>9036500058</v>
      </c>
      <c r="AE344" s="73">
        <v>10224647738</v>
      </c>
      <c r="AF344" s="73">
        <v>10097991226</v>
      </c>
      <c r="AG344" s="73">
        <v>12258463753</v>
      </c>
      <c r="AH344" s="73">
        <v>12854525507</v>
      </c>
      <c r="AI344" s="73">
        <v>10955802566</v>
      </c>
      <c r="AJ344" s="73">
        <v>14373871071</v>
      </c>
      <c r="AK344" s="99">
        <v>10437043250</v>
      </c>
    </row>
    <row r="345" spans="2:37" x14ac:dyDescent="0.3">
      <c r="B345" s="90" t="s">
        <v>195</v>
      </c>
      <c r="C345" s="71">
        <v>11.9</v>
      </c>
      <c r="D345" s="71">
        <v>11.5</v>
      </c>
      <c r="E345" s="71">
        <v>12.3</v>
      </c>
      <c r="F345" s="72">
        <v>285.08296000000001</v>
      </c>
      <c r="G345" s="91" t="s">
        <v>309</v>
      </c>
      <c r="H345" s="98">
        <v>0</v>
      </c>
      <c r="I345" s="99">
        <v>0</v>
      </c>
      <c r="J345" s="98">
        <v>97695996</v>
      </c>
      <c r="K345" s="73">
        <v>157764558</v>
      </c>
      <c r="L345" s="73">
        <v>121095428</v>
      </c>
      <c r="M345" s="73">
        <v>150103582</v>
      </c>
      <c r="N345" s="73">
        <v>152664329</v>
      </c>
      <c r="O345" s="73">
        <v>165396383</v>
      </c>
      <c r="P345" s="73">
        <v>153667710</v>
      </c>
      <c r="Q345" s="73">
        <v>150055875</v>
      </c>
      <c r="R345" s="73">
        <v>127974181</v>
      </c>
      <c r="S345" s="73">
        <v>102735403</v>
      </c>
      <c r="T345" s="73">
        <v>114817915</v>
      </c>
      <c r="U345" s="73">
        <v>138769942</v>
      </c>
      <c r="V345" s="73">
        <v>147196191</v>
      </c>
      <c r="W345" s="73">
        <v>186292218</v>
      </c>
      <c r="X345" s="73">
        <v>150761654</v>
      </c>
      <c r="Y345" s="73">
        <v>194986550</v>
      </c>
      <c r="Z345" s="73">
        <v>205213133</v>
      </c>
      <c r="AA345" s="73">
        <v>165912697</v>
      </c>
      <c r="AB345" s="73">
        <v>153972382</v>
      </c>
      <c r="AC345" s="73">
        <v>177883096</v>
      </c>
      <c r="AD345" s="73">
        <v>135109732</v>
      </c>
      <c r="AE345" s="73">
        <v>163254576</v>
      </c>
      <c r="AF345" s="73">
        <v>118582702</v>
      </c>
      <c r="AG345" s="73">
        <v>222313081</v>
      </c>
      <c r="AH345" s="73">
        <v>202841376</v>
      </c>
      <c r="AI345" s="73">
        <v>157640773</v>
      </c>
      <c r="AJ345" s="73">
        <v>301212307</v>
      </c>
      <c r="AK345" s="99">
        <v>170317618</v>
      </c>
    </row>
    <row r="346" spans="2:37" x14ac:dyDescent="0.3">
      <c r="B346" s="90" t="s">
        <v>195</v>
      </c>
      <c r="C346" s="71">
        <v>11.9</v>
      </c>
      <c r="D346" s="71">
        <v>11.5</v>
      </c>
      <c r="E346" s="71">
        <v>12.3</v>
      </c>
      <c r="F346" s="72">
        <v>283.06840999999997</v>
      </c>
      <c r="G346" s="91" t="s">
        <v>331</v>
      </c>
      <c r="H346" s="98">
        <v>0</v>
      </c>
      <c r="I346" s="99">
        <v>0</v>
      </c>
      <c r="J346" s="98">
        <v>62730266</v>
      </c>
      <c r="K346" s="73">
        <v>98372061</v>
      </c>
      <c r="L346" s="73">
        <v>78040096</v>
      </c>
      <c r="M346" s="73">
        <v>88909385</v>
      </c>
      <c r="N346" s="73">
        <v>97548011</v>
      </c>
      <c r="O346" s="73">
        <v>106775973</v>
      </c>
      <c r="P346" s="73">
        <v>102131570</v>
      </c>
      <c r="Q346" s="73">
        <v>94494220</v>
      </c>
      <c r="R346" s="73">
        <v>83609411</v>
      </c>
      <c r="S346" s="73">
        <v>60059730</v>
      </c>
      <c r="T346" s="73">
        <v>66391534</v>
      </c>
      <c r="U346" s="73">
        <v>84506512</v>
      </c>
      <c r="V346" s="73">
        <v>87427306</v>
      </c>
      <c r="W346" s="73">
        <v>122434098</v>
      </c>
      <c r="X346" s="73">
        <v>100232681</v>
      </c>
      <c r="Y346" s="73">
        <v>120925830</v>
      </c>
      <c r="Z346" s="73">
        <v>132938632</v>
      </c>
      <c r="AA346" s="73">
        <v>116642092</v>
      </c>
      <c r="AB346" s="73">
        <v>102922776</v>
      </c>
      <c r="AC346" s="73">
        <v>130474217</v>
      </c>
      <c r="AD346" s="73">
        <v>94488454</v>
      </c>
      <c r="AE346" s="73">
        <v>117698267</v>
      </c>
      <c r="AF346" s="73">
        <v>84576464</v>
      </c>
      <c r="AG346" s="73">
        <v>174080957</v>
      </c>
      <c r="AH346" s="73">
        <v>167921613</v>
      </c>
      <c r="AI346" s="73">
        <v>127126088</v>
      </c>
      <c r="AJ346" s="73">
        <v>243299650</v>
      </c>
      <c r="AK346" s="99">
        <v>131099977</v>
      </c>
    </row>
    <row r="347" spans="2:37" x14ac:dyDescent="0.3">
      <c r="B347" s="90" t="s">
        <v>169</v>
      </c>
      <c r="C347" s="71">
        <v>9.3000000000000007</v>
      </c>
      <c r="D347" s="71">
        <v>8.9</v>
      </c>
      <c r="E347" s="71">
        <v>9.6999999999999993</v>
      </c>
      <c r="F347" s="72">
        <v>206.04478</v>
      </c>
      <c r="G347" s="91" t="s">
        <v>309</v>
      </c>
      <c r="H347" s="98">
        <v>4895</v>
      </c>
      <c r="I347" s="99">
        <v>0</v>
      </c>
      <c r="J347" s="98">
        <v>897964</v>
      </c>
      <c r="K347" s="73">
        <v>1231768</v>
      </c>
      <c r="L347" s="73">
        <v>1199415</v>
      </c>
      <c r="M347" s="73">
        <v>787886</v>
      </c>
      <c r="N347" s="73">
        <v>537072</v>
      </c>
      <c r="O347" s="73">
        <v>762427</v>
      </c>
      <c r="P347" s="73">
        <v>1080442</v>
      </c>
      <c r="Q347" s="73">
        <v>11637</v>
      </c>
      <c r="R347" s="73">
        <v>106960</v>
      </c>
      <c r="S347" s="73">
        <v>1252684</v>
      </c>
      <c r="T347" s="73">
        <v>937137</v>
      </c>
      <c r="U347" s="73">
        <v>1726882</v>
      </c>
      <c r="V347" s="73">
        <v>2290634</v>
      </c>
      <c r="W347" s="73">
        <v>1110767</v>
      </c>
      <c r="X347" s="73">
        <v>1240364</v>
      </c>
      <c r="Y347" s="73">
        <v>2326967</v>
      </c>
      <c r="Z347" s="73">
        <v>804387</v>
      </c>
      <c r="AA347" s="73">
        <v>732332</v>
      </c>
      <c r="AB347" s="73">
        <v>2365887</v>
      </c>
      <c r="AC347" s="73">
        <v>1067743</v>
      </c>
      <c r="AD347" s="73">
        <v>2329561</v>
      </c>
      <c r="AE347" s="73">
        <v>1842646</v>
      </c>
      <c r="AF347" s="73">
        <v>1812688</v>
      </c>
      <c r="AG347" s="73">
        <v>1526523</v>
      </c>
      <c r="AH347" s="73">
        <v>2225067</v>
      </c>
      <c r="AI347" s="73">
        <v>686801</v>
      </c>
      <c r="AJ347" s="73">
        <v>2851205</v>
      </c>
      <c r="AK347" s="99">
        <v>2683862</v>
      </c>
    </row>
    <row r="348" spans="2:37" x14ac:dyDescent="0.3">
      <c r="B348" s="90" t="s">
        <v>169</v>
      </c>
      <c r="C348" s="71">
        <v>13</v>
      </c>
      <c r="D348" s="71">
        <v>12.6</v>
      </c>
      <c r="E348" s="71">
        <v>13.4</v>
      </c>
      <c r="F348" s="72">
        <v>204.03022999999999</v>
      </c>
      <c r="G348" s="91" t="s">
        <v>331</v>
      </c>
      <c r="H348" s="98">
        <v>3607</v>
      </c>
      <c r="I348" s="99">
        <v>0</v>
      </c>
      <c r="J348" s="98">
        <v>272358</v>
      </c>
      <c r="K348" s="73">
        <v>434107</v>
      </c>
      <c r="L348" s="73">
        <v>711879</v>
      </c>
      <c r="M348" s="73">
        <v>884020</v>
      </c>
      <c r="N348" s="73">
        <v>644913</v>
      </c>
      <c r="O348" s="73">
        <v>2437731</v>
      </c>
      <c r="P348" s="73">
        <v>1701338</v>
      </c>
      <c r="Q348" s="73">
        <v>765391</v>
      </c>
      <c r="R348" s="73">
        <v>743578</v>
      </c>
      <c r="S348" s="73">
        <v>461061</v>
      </c>
      <c r="T348" s="73">
        <v>850271</v>
      </c>
      <c r="U348" s="73">
        <v>2102237</v>
      </c>
      <c r="V348" s="73">
        <v>1587532</v>
      </c>
      <c r="W348" s="73">
        <v>1844423</v>
      </c>
      <c r="X348" s="73">
        <v>784193</v>
      </c>
      <c r="Y348" s="73">
        <v>2217281</v>
      </c>
      <c r="Z348" s="73">
        <v>803541</v>
      </c>
      <c r="AA348" s="73">
        <v>2611209</v>
      </c>
      <c r="AB348" s="73">
        <v>866809</v>
      </c>
      <c r="AC348" s="73">
        <v>786950</v>
      </c>
      <c r="AD348" s="73">
        <v>1028179</v>
      </c>
      <c r="AE348" s="73">
        <v>830594</v>
      </c>
      <c r="AF348" s="73">
        <v>328344</v>
      </c>
      <c r="AG348" s="73">
        <v>1628181</v>
      </c>
      <c r="AH348" s="73">
        <v>1826334</v>
      </c>
      <c r="AI348" s="73">
        <v>1252941</v>
      </c>
      <c r="AJ348" s="73">
        <v>2657882</v>
      </c>
      <c r="AK348" s="99">
        <v>1717344</v>
      </c>
    </row>
    <row r="349" spans="2:37" x14ac:dyDescent="0.3">
      <c r="B349" s="90" t="s">
        <v>141</v>
      </c>
      <c r="C349" s="71">
        <v>5</v>
      </c>
      <c r="D349" s="71">
        <v>4.5</v>
      </c>
      <c r="E349" s="71">
        <v>5.5</v>
      </c>
      <c r="F349" s="72">
        <v>365.04928999999998</v>
      </c>
      <c r="G349" s="91" t="s">
        <v>309</v>
      </c>
      <c r="H349" s="98">
        <v>0</v>
      </c>
      <c r="I349" s="99">
        <v>0</v>
      </c>
      <c r="J349" s="98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73">
        <v>0</v>
      </c>
      <c r="Q349" s="73">
        <v>0</v>
      </c>
      <c r="R349" s="73">
        <v>0</v>
      </c>
      <c r="S349" s="73">
        <v>0</v>
      </c>
      <c r="T349" s="73">
        <v>0</v>
      </c>
      <c r="U349" s="73">
        <v>0</v>
      </c>
      <c r="V349" s="73">
        <v>0</v>
      </c>
      <c r="W349" s="73">
        <v>0</v>
      </c>
      <c r="X349" s="73">
        <v>0</v>
      </c>
      <c r="Y349" s="73">
        <v>0</v>
      </c>
      <c r="Z349" s="73">
        <v>0</v>
      </c>
      <c r="AA349" s="73">
        <v>0</v>
      </c>
      <c r="AB349" s="73">
        <v>0</v>
      </c>
      <c r="AC349" s="73">
        <v>0</v>
      </c>
      <c r="AD349" s="73">
        <v>0</v>
      </c>
      <c r="AE349" s="73">
        <v>0</v>
      </c>
      <c r="AF349" s="73">
        <v>0</v>
      </c>
      <c r="AG349" s="73">
        <v>0</v>
      </c>
      <c r="AH349" s="73">
        <v>0</v>
      </c>
      <c r="AI349" s="73">
        <v>0</v>
      </c>
      <c r="AJ349" s="73">
        <v>0</v>
      </c>
      <c r="AK349" s="99">
        <v>0</v>
      </c>
    </row>
    <row r="350" spans="2:37" ht="15" thickBot="1" x14ac:dyDescent="0.35">
      <c r="B350" s="92" t="s">
        <v>141</v>
      </c>
      <c r="C350" s="93">
        <v>14</v>
      </c>
      <c r="D350" s="93">
        <v>13.4</v>
      </c>
      <c r="E350" s="93">
        <v>14.6</v>
      </c>
      <c r="F350" s="94">
        <v>363.03474</v>
      </c>
      <c r="G350" s="95" t="s">
        <v>331</v>
      </c>
      <c r="H350" s="100">
        <v>0</v>
      </c>
      <c r="I350" s="101">
        <v>0</v>
      </c>
      <c r="J350" s="100">
        <v>78907</v>
      </c>
      <c r="K350" s="103">
        <v>266336</v>
      </c>
      <c r="L350" s="103">
        <v>125439</v>
      </c>
      <c r="M350" s="103">
        <v>169351</v>
      </c>
      <c r="N350" s="103">
        <v>233787</v>
      </c>
      <c r="O350" s="103">
        <v>118653</v>
      </c>
      <c r="P350" s="103">
        <v>336047</v>
      </c>
      <c r="Q350" s="103">
        <v>460792</v>
      </c>
      <c r="R350" s="103">
        <v>64496</v>
      </c>
      <c r="S350" s="103">
        <v>274084</v>
      </c>
      <c r="T350" s="103">
        <v>395860</v>
      </c>
      <c r="U350" s="103">
        <v>271689</v>
      </c>
      <c r="V350" s="103">
        <v>549494</v>
      </c>
      <c r="W350" s="103">
        <v>458175</v>
      </c>
      <c r="X350" s="103">
        <v>749687</v>
      </c>
      <c r="Y350" s="103">
        <v>284640</v>
      </c>
      <c r="Z350" s="103">
        <v>225212</v>
      </c>
      <c r="AA350" s="103">
        <v>566596</v>
      </c>
      <c r="AB350" s="103">
        <v>522632</v>
      </c>
      <c r="AC350" s="103">
        <v>529813</v>
      </c>
      <c r="AD350" s="103">
        <v>305123</v>
      </c>
      <c r="AE350" s="103">
        <v>262367</v>
      </c>
      <c r="AF350" s="103">
        <v>119233</v>
      </c>
      <c r="AG350" s="103">
        <v>1974364</v>
      </c>
      <c r="AH350" s="103">
        <v>3029094</v>
      </c>
      <c r="AI350" s="103">
        <v>1781672</v>
      </c>
      <c r="AJ350" s="103">
        <v>2721929</v>
      </c>
      <c r="AK350" s="101">
        <v>1276246</v>
      </c>
    </row>
    <row r="355" spans="2:37" x14ac:dyDescent="0.3">
      <c r="B355" s="15" t="s">
        <v>369</v>
      </c>
      <c r="C355" s="69" t="s">
        <v>372</v>
      </c>
    </row>
    <row r="356" spans="2:37" ht="15" thickBot="1" x14ac:dyDescent="0.35"/>
    <row r="357" spans="2:37" x14ac:dyDescent="0.3">
      <c r="B357" s="174" t="s">
        <v>363</v>
      </c>
      <c r="C357" s="74" t="s">
        <v>364</v>
      </c>
      <c r="D357" s="176" t="s">
        <v>371</v>
      </c>
      <c r="E357" s="177"/>
      <c r="F357" s="75" t="s">
        <v>366</v>
      </c>
      <c r="G357" s="180" t="s">
        <v>368</v>
      </c>
      <c r="H357" s="174" t="s">
        <v>362</v>
      </c>
      <c r="I357" s="180"/>
      <c r="J357" s="84">
        <v>293</v>
      </c>
      <c r="K357" s="104">
        <v>295</v>
      </c>
      <c r="L357" s="76">
        <v>296</v>
      </c>
      <c r="M357" s="76">
        <v>300</v>
      </c>
      <c r="N357" s="104">
        <v>301</v>
      </c>
      <c r="O357" s="76">
        <v>303</v>
      </c>
      <c r="P357" s="76">
        <v>304</v>
      </c>
      <c r="Q357" s="77">
        <v>307</v>
      </c>
      <c r="R357" s="76">
        <v>310</v>
      </c>
      <c r="S357" s="77">
        <v>314</v>
      </c>
      <c r="T357" s="104">
        <v>315</v>
      </c>
      <c r="U357" s="76">
        <v>316</v>
      </c>
      <c r="V357" s="76">
        <v>317</v>
      </c>
      <c r="W357" s="76">
        <v>318</v>
      </c>
      <c r="X357" s="76">
        <v>319</v>
      </c>
      <c r="Y357" s="76">
        <v>321</v>
      </c>
      <c r="Z357" s="104">
        <v>322</v>
      </c>
      <c r="AA357" s="76">
        <v>323</v>
      </c>
      <c r="AB357" s="76">
        <v>324</v>
      </c>
      <c r="AC357" s="104">
        <v>325</v>
      </c>
      <c r="AD357" s="104">
        <v>326</v>
      </c>
      <c r="AE357" s="76">
        <v>327</v>
      </c>
      <c r="AF357" s="76">
        <v>328</v>
      </c>
      <c r="AG357" s="77">
        <v>331</v>
      </c>
      <c r="AH357" s="104">
        <v>332</v>
      </c>
      <c r="AI357" s="104">
        <v>333</v>
      </c>
      <c r="AJ357" s="104">
        <v>334</v>
      </c>
      <c r="AK357" s="78">
        <v>335</v>
      </c>
    </row>
    <row r="358" spans="2:37" ht="15" thickBot="1" x14ac:dyDescent="0.35">
      <c r="B358" s="175"/>
      <c r="C358" s="79" t="s">
        <v>365</v>
      </c>
      <c r="D358" s="178"/>
      <c r="E358" s="179"/>
      <c r="F358" s="80" t="s">
        <v>367</v>
      </c>
      <c r="G358" s="181"/>
      <c r="H358" s="105" t="s">
        <v>332</v>
      </c>
      <c r="I358" s="106" t="s">
        <v>333</v>
      </c>
      <c r="J358" s="83" t="s">
        <v>334</v>
      </c>
      <c r="K358" s="81" t="s">
        <v>335</v>
      </c>
      <c r="L358" s="81" t="s">
        <v>336</v>
      </c>
      <c r="M358" s="81" t="s">
        <v>337</v>
      </c>
      <c r="N358" s="81" t="s">
        <v>338</v>
      </c>
      <c r="O358" s="81" t="s">
        <v>339</v>
      </c>
      <c r="P358" s="81" t="s">
        <v>340</v>
      </c>
      <c r="Q358" s="81" t="s">
        <v>341</v>
      </c>
      <c r="R358" s="81" t="s">
        <v>342</v>
      </c>
      <c r="S358" s="81" t="s">
        <v>343</v>
      </c>
      <c r="T358" s="81" t="s">
        <v>344</v>
      </c>
      <c r="U358" s="81" t="s">
        <v>345</v>
      </c>
      <c r="V358" s="81" t="s">
        <v>346</v>
      </c>
      <c r="W358" s="81" t="s">
        <v>347</v>
      </c>
      <c r="X358" s="81" t="s">
        <v>348</v>
      </c>
      <c r="Y358" s="81" t="s">
        <v>349</v>
      </c>
      <c r="Z358" s="81" t="s">
        <v>350</v>
      </c>
      <c r="AA358" s="81" t="s">
        <v>351</v>
      </c>
      <c r="AB358" s="81" t="s">
        <v>352</v>
      </c>
      <c r="AC358" s="81" t="s">
        <v>353</v>
      </c>
      <c r="AD358" s="81" t="s">
        <v>354</v>
      </c>
      <c r="AE358" s="81" t="s">
        <v>355</v>
      </c>
      <c r="AF358" s="81" t="s">
        <v>356</v>
      </c>
      <c r="AG358" s="81" t="s">
        <v>357</v>
      </c>
      <c r="AH358" s="81" t="s">
        <v>358</v>
      </c>
      <c r="AI358" s="81" t="s">
        <v>359</v>
      </c>
      <c r="AJ358" s="81" t="s">
        <v>360</v>
      </c>
      <c r="AK358" s="106" t="s">
        <v>361</v>
      </c>
    </row>
    <row r="359" spans="2:37" ht="15" thickBot="1" x14ac:dyDescent="0.35"/>
    <row r="360" spans="2:37" x14ac:dyDescent="0.3">
      <c r="B360" s="86" t="str">
        <f>(B7)</f>
        <v>(Iso)Leucine</v>
      </c>
      <c r="C360" s="87">
        <f t="shared" ref="C360:AK360" si="0">(C7)</f>
        <v>11.1</v>
      </c>
      <c r="D360" s="87">
        <f t="shared" si="0"/>
        <v>10.5</v>
      </c>
      <c r="E360" s="87">
        <f t="shared" si="0"/>
        <v>11.7</v>
      </c>
      <c r="F360" s="88">
        <f t="shared" si="0"/>
        <v>132.10191</v>
      </c>
      <c r="G360" s="89" t="str">
        <f t="shared" si="0"/>
        <v>pos.</v>
      </c>
      <c r="H360" s="96">
        <f t="shared" si="0"/>
        <v>61724523</v>
      </c>
      <c r="I360" s="97">
        <f t="shared" si="0"/>
        <v>44936831</v>
      </c>
      <c r="J360" s="96">
        <f t="shared" si="0"/>
        <v>4895306420</v>
      </c>
      <c r="K360" s="102">
        <f t="shared" si="0"/>
        <v>6126412332</v>
      </c>
      <c r="L360" s="102">
        <f t="shared" si="0"/>
        <v>5620110685</v>
      </c>
      <c r="M360" s="102">
        <f t="shared" si="0"/>
        <v>6276869493</v>
      </c>
      <c r="N360" s="102">
        <f t="shared" si="0"/>
        <v>6249128882</v>
      </c>
      <c r="O360" s="102">
        <f t="shared" si="0"/>
        <v>5743497723</v>
      </c>
      <c r="P360" s="102">
        <f t="shared" si="0"/>
        <v>6398129073</v>
      </c>
      <c r="Q360" s="102">
        <f t="shared" si="0"/>
        <v>6639968773</v>
      </c>
      <c r="R360" s="102">
        <f t="shared" si="0"/>
        <v>6306125816</v>
      </c>
      <c r="S360" s="102">
        <f t="shared" si="0"/>
        <v>6524780556</v>
      </c>
      <c r="T360" s="102">
        <f t="shared" si="0"/>
        <v>6513388136</v>
      </c>
      <c r="U360" s="102">
        <f t="shared" si="0"/>
        <v>8898825026</v>
      </c>
      <c r="V360" s="102">
        <f t="shared" si="0"/>
        <v>6919544086</v>
      </c>
      <c r="W360" s="102">
        <f t="shared" si="0"/>
        <v>7963669771</v>
      </c>
      <c r="X360" s="102">
        <f t="shared" si="0"/>
        <v>7095576179</v>
      </c>
      <c r="Y360" s="102">
        <f t="shared" si="0"/>
        <v>7957139516</v>
      </c>
      <c r="Z360" s="102">
        <f t="shared" si="0"/>
        <v>8410577511</v>
      </c>
      <c r="AA360" s="102">
        <f t="shared" si="0"/>
        <v>7479385492</v>
      </c>
      <c r="AB360" s="102">
        <f t="shared" si="0"/>
        <v>8247898272</v>
      </c>
      <c r="AC360" s="102">
        <f t="shared" si="0"/>
        <v>9630216624</v>
      </c>
      <c r="AD360" s="102">
        <f t="shared" si="0"/>
        <v>7852760672</v>
      </c>
      <c r="AE360" s="102">
        <f t="shared" si="0"/>
        <v>11330349328</v>
      </c>
      <c r="AF360" s="102">
        <f t="shared" si="0"/>
        <v>8095268145</v>
      </c>
      <c r="AG360" s="102">
        <f t="shared" si="0"/>
        <v>11111598944</v>
      </c>
      <c r="AH360" s="102">
        <f t="shared" si="0"/>
        <v>10205147771</v>
      </c>
      <c r="AI360" s="102">
        <f t="shared" si="0"/>
        <v>10537800417</v>
      </c>
      <c r="AJ360" s="102">
        <f t="shared" si="0"/>
        <v>16407852912</v>
      </c>
      <c r="AK360" s="97">
        <f t="shared" si="0"/>
        <v>10348217196</v>
      </c>
    </row>
    <row r="361" spans="2:37" x14ac:dyDescent="0.3">
      <c r="B361" s="90" t="str">
        <f t="shared" ref="B361:AK361" si="1">(B37)</f>
        <v>Alanine</v>
      </c>
      <c r="C361" s="71">
        <f t="shared" si="1"/>
        <v>13.5</v>
      </c>
      <c r="D361" s="71">
        <f t="shared" si="1"/>
        <v>13</v>
      </c>
      <c r="E361" s="71">
        <f t="shared" si="1"/>
        <v>14</v>
      </c>
      <c r="F361" s="72">
        <f t="shared" si="1"/>
        <v>90.054959999999994</v>
      </c>
      <c r="G361" s="91" t="str">
        <f t="shared" si="1"/>
        <v>pos.</v>
      </c>
      <c r="H361" s="98">
        <f t="shared" si="1"/>
        <v>11339897</v>
      </c>
      <c r="I361" s="99">
        <f t="shared" si="1"/>
        <v>12012092</v>
      </c>
      <c r="J361" s="98">
        <f t="shared" si="1"/>
        <v>865346781</v>
      </c>
      <c r="K361" s="73">
        <f t="shared" si="1"/>
        <v>1021214008</v>
      </c>
      <c r="L361" s="73">
        <f t="shared" si="1"/>
        <v>974114081</v>
      </c>
      <c r="M361" s="73">
        <f t="shared" si="1"/>
        <v>1105379261</v>
      </c>
      <c r="N361" s="73">
        <f t="shared" si="1"/>
        <v>1160680962</v>
      </c>
      <c r="O361" s="73">
        <f t="shared" si="1"/>
        <v>1140147666</v>
      </c>
      <c r="P361" s="73">
        <f t="shared" si="1"/>
        <v>1259663716</v>
      </c>
      <c r="Q361" s="73">
        <f t="shared" si="1"/>
        <v>1044361085</v>
      </c>
      <c r="R361" s="73">
        <f t="shared" si="1"/>
        <v>1022446729</v>
      </c>
      <c r="S361" s="73">
        <f t="shared" si="1"/>
        <v>1185714204</v>
      </c>
      <c r="T361" s="73">
        <f t="shared" si="1"/>
        <v>1302626379</v>
      </c>
      <c r="U361" s="73">
        <f t="shared" si="1"/>
        <v>1568259744</v>
      </c>
      <c r="V361" s="73">
        <f t="shared" si="1"/>
        <v>1267853769</v>
      </c>
      <c r="W361" s="73">
        <f t="shared" si="1"/>
        <v>1354521515</v>
      </c>
      <c r="X361" s="73">
        <f t="shared" si="1"/>
        <v>1472712482</v>
      </c>
      <c r="Y361" s="73">
        <f t="shared" si="1"/>
        <v>1448316237</v>
      </c>
      <c r="Z361" s="73">
        <f t="shared" si="1"/>
        <v>1423415024</v>
      </c>
      <c r="AA361" s="73">
        <f t="shared" si="1"/>
        <v>1492979289</v>
      </c>
      <c r="AB361" s="73">
        <f t="shared" si="1"/>
        <v>1407886885</v>
      </c>
      <c r="AC361" s="73">
        <f t="shared" si="1"/>
        <v>1573340779</v>
      </c>
      <c r="AD361" s="73">
        <f t="shared" si="1"/>
        <v>1899816521</v>
      </c>
      <c r="AE361" s="73">
        <f t="shared" si="1"/>
        <v>1795466428</v>
      </c>
      <c r="AF361" s="73">
        <f t="shared" si="1"/>
        <v>1486904106</v>
      </c>
      <c r="AG361" s="73">
        <f t="shared" si="1"/>
        <v>2643338438</v>
      </c>
      <c r="AH361" s="73">
        <f t="shared" si="1"/>
        <v>2396657416</v>
      </c>
      <c r="AI361" s="73">
        <f t="shared" si="1"/>
        <v>2202645942</v>
      </c>
      <c r="AJ361" s="73">
        <f t="shared" si="1"/>
        <v>3466206386</v>
      </c>
      <c r="AK361" s="99">
        <f t="shared" si="1"/>
        <v>2057490627</v>
      </c>
    </row>
    <row r="362" spans="2:37" x14ac:dyDescent="0.3">
      <c r="B362" s="90" t="str">
        <f t="shared" ref="B362:AK362" si="2">(B47)</f>
        <v>Arginine</v>
      </c>
      <c r="C362" s="71">
        <f t="shared" si="2"/>
        <v>12.25</v>
      </c>
      <c r="D362" s="71">
        <f t="shared" si="2"/>
        <v>11</v>
      </c>
      <c r="E362" s="71">
        <f t="shared" si="2"/>
        <v>13.5</v>
      </c>
      <c r="F362" s="72">
        <f t="shared" si="2"/>
        <v>175.11895000000001</v>
      </c>
      <c r="G362" s="91" t="str">
        <f t="shared" si="2"/>
        <v>pos.</v>
      </c>
      <c r="H362" s="98">
        <f t="shared" si="2"/>
        <v>41989133</v>
      </c>
      <c r="I362" s="99">
        <f t="shared" si="2"/>
        <v>15758502</v>
      </c>
      <c r="J362" s="98">
        <f t="shared" si="2"/>
        <v>3770238</v>
      </c>
      <c r="K362" s="73">
        <f t="shared" si="2"/>
        <v>3043814</v>
      </c>
      <c r="L362" s="73">
        <f t="shared" si="2"/>
        <v>2107134</v>
      </c>
      <c r="M362" s="73">
        <f t="shared" si="2"/>
        <v>1272982</v>
      </c>
      <c r="N362" s="73">
        <f t="shared" si="2"/>
        <v>1359801</v>
      </c>
      <c r="O362" s="73">
        <f t="shared" si="2"/>
        <v>1005131</v>
      </c>
      <c r="P362" s="73">
        <f t="shared" si="2"/>
        <v>714113</v>
      </c>
      <c r="Q362" s="73">
        <f t="shared" si="2"/>
        <v>562799</v>
      </c>
      <c r="R362" s="73">
        <f t="shared" si="2"/>
        <v>712672</v>
      </c>
      <c r="S362" s="73">
        <f t="shared" si="2"/>
        <v>471703</v>
      </c>
      <c r="T362" s="73">
        <f t="shared" si="2"/>
        <v>365057</v>
      </c>
      <c r="U362" s="73">
        <f t="shared" si="2"/>
        <v>197268</v>
      </c>
      <c r="V362" s="73">
        <f t="shared" si="2"/>
        <v>471752</v>
      </c>
      <c r="W362" s="73">
        <f t="shared" si="2"/>
        <v>339509</v>
      </c>
      <c r="X362" s="73">
        <f t="shared" si="2"/>
        <v>255124</v>
      </c>
      <c r="Y362" s="73">
        <f t="shared" si="2"/>
        <v>366569</v>
      </c>
      <c r="Z362" s="73">
        <f t="shared" si="2"/>
        <v>624638</v>
      </c>
      <c r="AA362" s="73">
        <f t="shared" si="2"/>
        <v>387537</v>
      </c>
      <c r="AB362" s="73">
        <f t="shared" si="2"/>
        <v>319822</v>
      </c>
      <c r="AC362" s="73">
        <f t="shared" si="2"/>
        <v>310132</v>
      </c>
      <c r="AD362" s="73">
        <f t="shared" si="2"/>
        <v>175405</v>
      </c>
      <c r="AE362" s="73">
        <f t="shared" si="2"/>
        <v>75682</v>
      </c>
      <c r="AF362" s="73">
        <f t="shared" si="2"/>
        <v>180806</v>
      </c>
      <c r="AG362" s="73">
        <f t="shared" si="2"/>
        <v>542573</v>
      </c>
      <c r="AH362" s="73">
        <f t="shared" si="2"/>
        <v>148964</v>
      </c>
      <c r="AI362" s="73">
        <f t="shared" si="2"/>
        <v>169954</v>
      </c>
      <c r="AJ362" s="73">
        <f t="shared" si="2"/>
        <v>74728</v>
      </c>
      <c r="AK362" s="99">
        <f t="shared" si="2"/>
        <v>284954</v>
      </c>
    </row>
    <row r="363" spans="2:37" x14ac:dyDescent="0.3">
      <c r="B363" s="90" t="str">
        <f t="shared" ref="B363:AK363" si="3">(B48)</f>
        <v>Asparagine</v>
      </c>
      <c r="C363" s="71">
        <f t="shared" si="3"/>
        <v>14.5</v>
      </c>
      <c r="D363" s="71">
        <f t="shared" si="3"/>
        <v>14</v>
      </c>
      <c r="E363" s="71">
        <f t="shared" si="3"/>
        <v>15</v>
      </c>
      <c r="F363" s="72">
        <f t="shared" si="3"/>
        <v>133.06076999999999</v>
      </c>
      <c r="G363" s="91" t="str">
        <f t="shared" si="3"/>
        <v>pos.</v>
      </c>
      <c r="H363" s="98">
        <f t="shared" si="3"/>
        <v>3693671</v>
      </c>
      <c r="I363" s="99">
        <f t="shared" si="3"/>
        <v>1643862</v>
      </c>
      <c r="J363" s="98">
        <f t="shared" si="3"/>
        <v>63457554</v>
      </c>
      <c r="K363" s="73">
        <f t="shared" si="3"/>
        <v>67025197</v>
      </c>
      <c r="L363" s="73">
        <f t="shared" si="3"/>
        <v>85576787</v>
      </c>
      <c r="M363" s="73">
        <f t="shared" si="3"/>
        <v>77079282</v>
      </c>
      <c r="N363" s="73">
        <f t="shared" si="3"/>
        <v>60935604</v>
      </c>
      <c r="O363" s="73">
        <f t="shared" si="3"/>
        <v>68328705</v>
      </c>
      <c r="P363" s="73">
        <f t="shared" si="3"/>
        <v>96084409</v>
      </c>
      <c r="Q363" s="73">
        <f t="shared" si="3"/>
        <v>68871208</v>
      </c>
      <c r="R363" s="73">
        <f t="shared" si="3"/>
        <v>80856384</v>
      </c>
      <c r="S363" s="73">
        <f t="shared" si="3"/>
        <v>63265510</v>
      </c>
      <c r="T363" s="73">
        <f t="shared" si="3"/>
        <v>56774877</v>
      </c>
      <c r="U363" s="73">
        <f t="shared" si="3"/>
        <v>133236174</v>
      </c>
      <c r="V363" s="73">
        <f t="shared" si="3"/>
        <v>112342497</v>
      </c>
      <c r="W363" s="73">
        <f t="shared" si="3"/>
        <v>146023404</v>
      </c>
      <c r="X363" s="73">
        <f t="shared" si="3"/>
        <v>120732071</v>
      </c>
      <c r="Y363" s="73">
        <f t="shared" si="3"/>
        <v>110343793</v>
      </c>
      <c r="Z363" s="73">
        <f t="shared" si="3"/>
        <v>112193185</v>
      </c>
      <c r="AA363" s="73">
        <f t="shared" si="3"/>
        <v>100943404</v>
      </c>
      <c r="AB363" s="73">
        <f t="shared" si="3"/>
        <v>96977943</v>
      </c>
      <c r="AC363" s="73">
        <f t="shared" si="3"/>
        <v>156998103</v>
      </c>
      <c r="AD363" s="73">
        <f t="shared" si="3"/>
        <v>101781467</v>
      </c>
      <c r="AE363" s="73">
        <f t="shared" si="3"/>
        <v>246940099</v>
      </c>
      <c r="AF363" s="73">
        <f t="shared" si="3"/>
        <v>84875507</v>
      </c>
      <c r="AG363" s="73">
        <f t="shared" si="3"/>
        <v>111798459</v>
      </c>
      <c r="AH363" s="73">
        <f t="shared" si="3"/>
        <v>91957519</v>
      </c>
      <c r="AI363" s="73">
        <f t="shared" si="3"/>
        <v>127322351</v>
      </c>
      <c r="AJ363" s="73">
        <f t="shared" si="3"/>
        <v>294107091</v>
      </c>
      <c r="AK363" s="99">
        <f t="shared" si="3"/>
        <v>122295002</v>
      </c>
    </row>
    <row r="364" spans="2:37" x14ac:dyDescent="0.3">
      <c r="B364" s="90" t="str">
        <f t="shared" ref="B364:AK364" si="4">(B51)</f>
        <v>Aspartate</v>
      </c>
      <c r="C364" s="71">
        <f t="shared" si="4"/>
        <v>13.75</v>
      </c>
      <c r="D364" s="71">
        <f t="shared" si="4"/>
        <v>13</v>
      </c>
      <c r="E364" s="71">
        <f t="shared" si="4"/>
        <v>14.5</v>
      </c>
      <c r="F364" s="72">
        <f t="shared" si="4"/>
        <v>132.03022999999999</v>
      </c>
      <c r="G364" s="91" t="str">
        <f t="shared" si="4"/>
        <v>neg.</v>
      </c>
      <c r="H364" s="98">
        <f t="shared" si="4"/>
        <v>1533538</v>
      </c>
      <c r="I364" s="99">
        <f t="shared" si="4"/>
        <v>649131</v>
      </c>
      <c r="J364" s="98">
        <f t="shared" si="4"/>
        <v>394580299</v>
      </c>
      <c r="K364" s="73">
        <f t="shared" si="4"/>
        <v>402894544</v>
      </c>
      <c r="L364" s="73">
        <f t="shared" si="4"/>
        <v>384813149</v>
      </c>
      <c r="M364" s="73">
        <f t="shared" si="4"/>
        <v>384068738</v>
      </c>
      <c r="N364" s="73">
        <f t="shared" si="4"/>
        <v>401256891</v>
      </c>
      <c r="O364" s="73">
        <f t="shared" si="4"/>
        <v>372213533</v>
      </c>
      <c r="P364" s="73">
        <f t="shared" si="4"/>
        <v>368065196</v>
      </c>
      <c r="Q364" s="73">
        <f t="shared" si="4"/>
        <v>414191242</v>
      </c>
      <c r="R364" s="73">
        <f t="shared" si="4"/>
        <v>467784090</v>
      </c>
      <c r="S364" s="73">
        <f t="shared" si="4"/>
        <v>451284584</v>
      </c>
      <c r="T364" s="73">
        <f t="shared" si="4"/>
        <v>476162381</v>
      </c>
      <c r="U364" s="73">
        <f t="shared" si="4"/>
        <v>563336195</v>
      </c>
      <c r="V364" s="73">
        <f t="shared" si="4"/>
        <v>393493180</v>
      </c>
      <c r="W364" s="73">
        <f t="shared" si="4"/>
        <v>435821309</v>
      </c>
      <c r="X364" s="73">
        <f t="shared" si="4"/>
        <v>513447843</v>
      </c>
      <c r="Y364" s="73">
        <f t="shared" si="4"/>
        <v>534315891</v>
      </c>
      <c r="Z364" s="73">
        <f t="shared" si="4"/>
        <v>685345252</v>
      </c>
      <c r="AA364" s="73">
        <f t="shared" si="4"/>
        <v>505591421</v>
      </c>
      <c r="AB364" s="73">
        <f t="shared" si="4"/>
        <v>640656310</v>
      </c>
      <c r="AC364" s="73">
        <f t="shared" si="4"/>
        <v>910019903</v>
      </c>
      <c r="AD364" s="73">
        <f t="shared" si="4"/>
        <v>744445186</v>
      </c>
      <c r="AE364" s="73">
        <f t="shared" si="4"/>
        <v>1018471285</v>
      </c>
      <c r="AF364" s="73">
        <f t="shared" si="4"/>
        <v>891484917</v>
      </c>
      <c r="AG364" s="73">
        <f t="shared" si="4"/>
        <v>1028622660</v>
      </c>
      <c r="AH364" s="73">
        <f t="shared" si="4"/>
        <v>859142445</v>
      </c>
      <c r="AI364" s="73">
        <f t="shared" si="4"/>
        <v>1003471336</v>
      </c>
      <c r="AJ364" s="73">
        <f t="shared" si="4"/>
        <v>1287006626</v>
      </c>
      <c r="AK364" s="99">
        <f t="shared" si="4"/>
        <v>1119108919</v>
      </c>
    </row>
    <row r="365" spans="2:37" x14ac:dyDescent="0.3">
      <c r="B365" s="90" t="str">
        <f t="shared" ref="B365:AK365" si="5">(B82)</f>
        <v>Cysteine</v>
      </c>
      <c r="C365" s="71">
        <f t="shared" si="5"/>
        <v>13.4</v>
      </c>
      <c r="D365" s="71">
        <f t="shared" si="5"/>
        <v>12.8</v>
      </c>
      <c r="E365" s="71">
        <f t="shared" si="5"/>
        <v>14</v>
      </c>
      <c r="F365" s="72">
        <f t="shared" si="5"/>
        <v>122.02703</v>
      </c>
      <c r="G365" s="91" t="str">
        <f t="shared" si="5"/>
        <v>pos.</v>
      </c>
      <c r="H365" s="98">
        <f t="shared" si="5"/>
        <v>40023</v>
      </c>
      <c r="I365" s="99">
        <f t="shared" si="5"/>
        <v>32759</v>
      </c>
      <c r="J365" s="98">
        <f t="shared" si="5"/>
        <v>4306726</v>
      </c>
      <c r="K365" s="73">
        <f t="shared" si="5"/>
        <v>10614264</v>
      </c>
      <c r="L365" s="73">
        <f t="shared" si="5"/>
        <v>10715045</v>
      </c>
      <c r="M365" s="73">
        <f t="shared" si="5"/>
        <v>11186281</v>
      </c>
      <c r="N365" s="73">
        <f t="shared" si="5"/>
        <v>11708804</v>
      </c>
      <c r="O365" s="73">
        <f t="shared" si="5"/>
        <v>13668786</v>
      </c>
      <c r="P365" s="73">
        <f t="shared" si="5"/>
        <v>14527460</v>
      </c>
      <c r="Q365" s="73">
        <f t="shared" si="5"/>
        <v>21001003</v>
      </c>
      <c r="R365" s="73">
        <f t="shared" si="5"/>
        <v>10984314</v>
      </c>
      <c r="S365" s="73">
        <f t="shared" si="5"/>
        <v>14028510</v>
      </c>
      <c r="T365" s="73">
        <f t="shared" si="5"/>
        <v>20789645</v>
      </c>
      <c r="U365" s="73">
        <f t="shared" si="5"/>
        <v>33570705</v>
      </c>
      <c r="V365" s="73">
        <f t="shared" si="5"/>
        <v>20149822</v>
      </c>
      <c r="W365" s="73">
        <f t="shared" si="5"/>
        <v>22299084</v>
      </c>
      <c r="X365" s="73">
        <f t="shared" si="5"/>
        <v>22051228</v>
      </c>
      <c r="Y365" s="73">
        <f t="shared" si="5"/>
        <v>24700808</v>
      </c>
      <c r="Z365" s="73">
        <f t="shared" si="5"/>
        <v>34227905</v>
      </c>
      <c r="AA365" s="73">
        <f t="shared" si="5"/>
        <v>32578597</v>
      </c>
      <c r="AB365" s="73">
        <f t="shared" si="5"/>
        <v>32283176</v>
      </c>
      <c r="AC365" s="73">
        <f t="shared" si="5"/>
        <v>27457384</v>
      </c>
      <c r="AD365" s="73">
        <f t="shared" si="5"/>
        <v>40662704</v>
      </c>
      <c r="AE365" s="73">
        <f t="shared" si="5"/>
        <v>68990239</v>
      </c>
      <c r="AF365" s="73">
        <f t="shared" si="5"/>
        <v>24441225</v>
      </c>
      <c r="AG365" s="73">
        <f t="shared" si="5"/>
        <v>58329713</v>
      </c>
      <c r="AH365" s="73">
        <f t="shared" si="5"/>
        <v>47161766</v>
      </c>
      <c r="AI365" s="73">
        <f t="shared" si="5"/>
        <v>54538936</v>
      </c>
      <c r="AJ365" s="73">
        <f t="shared" si="5"/>
        <v>123046217</v>
      </c>
      <c r="AK365" s="99">
        <f t="shared" si="5"/>
        <v>54165905</v>
      </c>
    </row>
    <row r="366" spans="2:37" x14ac:dyDescent="0.3">
      <c r="B366" s="90" t="str">
        <f t="shared" ref="B366:AK366" si="6">(B84)</f>
        <v>Cystine</v>
      </c>
      <c r="C366" s="71">
        <f t="shared" si="6"/>
        <v>16.600000000000001</v>
      </c>
      <c r="D366" s="71">
        <f t="shared" si="6"/>
        <v>15.5</v>
      </c>
      <c r="E366" s="71">
        <f t="shared" si="6"/>
        <v>17.7</v>
      </c>
      <c r="F366" s="72">
        <f t="shared" si="6"/>
        <v>241.03111999999999</v>
      </c>
      <c r="G366" s="91" t="str">
        <f t="shared" si="6"/>
        <v>pos.</v>
      </c>
      <c r="H366" s="98">
        <f t="shared" si="6"/>
        <v>834026</v>
      </c>
      <c r="I366" s="99">
        <f t="shared" si="6"/>
        <v>150164</v>
      </c>
      <c r="J366" s="98">
        <f t="shared" si="6"/>
        <v>5467864</v>
      </c>
      <c r="K366" s="73">
        <f t="shared" si="6"/>
        <v>2203287</v>
      </c>
      <c r="L366" s="73">
        <f t="shared" si="6"/>
        <v>2792891</v>
      </c>
      <c r="M366" s="73">
        <f t="shared" si="6"/>
        <v>2090391</v>
      </c>
      <c r="N366" s="73">
        <f t="shared" si="6"/>
        <v>1568312</v>
      </c>
      <c r="O366" s="73">
        <f t="shared" si="6"/>
        <v>1508677</v>
      </c>
      <c r="P366" s="73">
        <f t="shared" si="6"/>
        <v>1415191</v>
      </c>
      <c r="Q366" s="73">
        <f t="shared" si="6"/>
        <v>1638043</v>
      </c>
      <c r="R366" s="73">
        <f t="shared" si="6"/>
        <v>2388015</v>
      </c>
      <c r="S366" s="73">
        <f t="shared" si="6"/>
        <v>983344</v>
      </c>
      <c r="T366" s="73">
        <f t="shared" si="6"/>
        <v>1785303</v>
      </c>
      <c r="U366" s="73">
        <f t="shared" si="6"/>
        <v>1384591</v>
      </c>
      <c r="V366" s="73">
        <f t="shared" si="6"/>
        <v>754038</v>
      </c>
      <c r="W366" s="73">
        <f t="shared" si="6"/>
        <v>714436</v>
      </c>
      <c r="X366" s="73">
        <f t="shared" si="6"/>
        <v>593449</v>
      </c>
      <c r="Y366" s="73">
        <f t="shared" si="6"/>
        <v>718090</v>
      </c>
      <c r="Z366" s="73">
        <f t="shared" si="6"/>
        <v>986125</v>
      </c>
      <c r="AA366" s="73">
        <f t="shared" si="6"/>
        <v>1093803</v>
      </c>
      <c r="AB366" s="73">
        <f t="shared" si="6"/>
        <v>541404</v>
      </c>
      <c r="AC366" s="73">
        <f t="shared" si="6"/>
        <v>2295040</v>
      </c>
      <c r="AD366" s="73">
        <f t="shared" si="6"/>
        <v>1454272</v>
      </c>
      <c r="AE366" s="73">
        <f t="shared" si="6"/>
        <v>3111677</v>
      </c>
      <c r="AF366" s="73">
        <f t="shared" si="6"/>
        <v>2105845</v>
      </c>
      <c r="AG366" s="73">
        <f t="shared" si="6"/>
        <v>761656</v>
      </c>
      <c r="AH366" s="73">
        <f t="shared" si="6"/>
        <v>573470</v>
      </c>
      <c r="AI366" s="73">
        <f t="shared" si="6"/>
        <v>614780</v>
      </c>
      <c r="AJ366" s="73">
        <f t="shared" si="6"/>
        <v>448265</v>
      </c>
      <c r="AK366" s="99">
        <f t="shared" si="6"/>
        <v>376952</v>
      </c>
    </row>
    <row r="367" spans="2:37" x14ac:dyDescent="0.3">
      <c r="B367" s="90" t="str">
        <f t="shared" ref="B367:AK367" si="7">(B172)</f>
        <v>Glutamate</v>
      </c>
      <c r="C367" s="71">
        <f t="shared" si="7"/>
        <v>13.8</v>
      </c>
      <c r="D367" s="71">
        <f t="shared" si="7"/>
        <v>13.3</v>
      </c>
      <c r="E367" s="71">
        <f t="shared" si="7"/>
        <v>14.3</v>
      </c>
      <c r="F367" s="72">
        <f t="shared" si="7"/>
        <v>146.04588000000001</v>
      </c>
      <c r="G367" s="91" t="str">
        <f t="shared" si="7"/>
        <v>neg.</v>
      </c>
      <c r="H367" s="98">
        <f t="shared" si="7"/>
        <v>2398007</v>
      </c>
      <c r="I367" s="99">
        <f t="shared" si="7"/>
        <v>1547936</v>
      </c>
      <c r="J367" s="98">
        <f t="shared" si="7"/>
        <v>739751100</v>
      </c>
      <c r="K367" s="73">
        <f t="shared" si="7"/>
        <v>1054997017</v>
      </c>
      <c r="L367" s="73">
        <f t="shared" si="7"/>
        <v>890524988</v>
      </c>
      <c r="M367" s="73">
        <f t="shared" si="7"/>
        <v>931140567</v>
      </c>
      <c r="N367" s="73">
        <f t="shared" si="7"/>
        <v>1206206528</v>
      </c>
      <c r="O367" s="73">
        <f t="shared" si="7"/>
        <v>836849466</v>
      </c>
      <c r="P367" s="73">
        <f t="shared" si="7"/>
        <v>1216702463</v>
      </c>
      <c r="Q367" s="73">
        <f t="shared" si="7"/>
        <v>1330237441</v>
      </c>
      <c r="R367" s="73">
        <f t="shared" si="7"/>
        <v>1372895490</v>
      </c>
      <c r="S367" s="73">
        <f t="shared" si="7"/>
        <v>1367537784</v>
      </c>
      <c r="T367" s="73">
        <f t="shared" si="7"/>
        <v>1236371922</v>
      </c>
      <c r="U367" s="73">
        <f t="shared" si="7"/>
        <v>1289744906</v>
      </c>
      <c r="V367" s="73">
        <f t="shared" si="7"/>
        <v>1198441082</v>
      </c>
      <c r="W367" s="73">
        <f t="shared" si="7"/>
        <v>1105945617</v>
      </c>
      <c r="X367" s="73">
        <f t="shared" si="7"/>
        <v>1844350180</v>
      </c>
      <c r="Y367" s="73">
        <f t="shared" si="7"/>
        <v>1516929880</v>
      </c>
      <c r="Z367" s="73">
        <f t="shared" si="7"/>
        <v>1959290306</v>
      </c>
      <c r="AA367" s="73">
        <f t="shared" si="7"/>
        <v>1559572674</v>
      </c>
      <c r="AB367" s="73">
        <f t="shared" si="7"/>
        <v>1876996863</v>
      </c>
      <c r="AC367" s="73">
        <f t="shared" si="7"/>
        <v>2198109998</v>
      </c>
      <c r="AD367" s="73">
        <f t="shared" si="7"/>
        <v>1765694814</v>
      </c>
      <c r="AE367" s="73">
        <f t="shared" si="7"/>
        <v>1926674580</v>
      </c>
      <c r="AF367" s="73">
        <f t="shared" si="7"/>
        <v>2077764088</v>
      </c>
      <c r="AG367" s="73">
        <f t="shared" si="7"/>
        <v>3094249214</v>
      </c>
      <c r="AH367" s="73">
        <f t="shared" si="7"/>
        <v>2649399700</v>
      </c>
      <c r="AI367" s="73">
        <f t="shared" si="7"/>
        <v>2803574374</v>
      </c>
      <c r="AJ367" s="73">
        <f t="shared" si="7"/>
        <v>3465269729</v>
      </c>
      <c r="AK367" s="99">
        <f t="shared" si="7"/>
        <v>2648560264</v>
      </c>
    </row>
    <row r="368" spans="2:37" x14ac:dyDescent="0.3">
      <c r="B368" s="90" t="str">
        <f t="shared" ref="B368:AK368" si="8">(B173)</f>
        <v>Glutamine</v>
      </c>
      <c r="C368" s="71">
        <f t="shared" si="8"/>
        <v>14.1</v>
      </c>
      <c r="D368" s="71">
        <f t="shared" si="8"/>
        <v>13.5</v>
      </c>
      <c r="E368" s="71">
        <f t="shared" si="8"/>
        <v>14.7</v>
      </c>
      <c r="F368" s="72">
        <f t="shared" si="8"/>
        <v>147.07642000000001</v>
      </c>
      <c r="G368" s="91" t="str">
        <f t="shared" si="8"/>
        <v>pos.</v>
      </c>
      <c r="H368" s="98">
        <f t="shared" si="8"/>
        <v>8227926</v>
      </c>
      <c r="I368" s="99">
        <f t="shared" si="8"/>
        <v>5545873</v>
      </c>
      <c r="J368" s="98">
        <f t="shared" si="8"/>
        <v>1599049350</v>
      </c>
      <c r="K368" s="73">
        <f t="shared" si="8"/>
        <v>1072802618</v>
      </c>
      <c r="L368" s="73">
        <f t="shared" si="8"/>
        <v>1460705582</v>
      </c>
      <c r="M368" s="73">
        <f t="shared" si="8"/>
        <v>1372542490</v>
      </c>
      <c r="N368" s="73">
        <f t="shared" si="8"/>
        <v>901449892</v>
      </c>
      <c r="O368" s="73">
        <f t="shared" si="8"/>
        <v>1466513086</v>
      </c>
      <c r="P368" s="73">
        <f t="shared" si="8"/>
        <v>911812335</v>
      </c>
      <c r="Q368" s="73">
        <f t="shared" si="8"/>
        <v>615907879</v>
      </c>
      <c r="R368" s="73">
        <f t="shared" si="8"/>
        <v>635715040</v>
      </c>
      <c r="S368" s="73">
        <f t="shared" si="8"/>
        <v>1014073583</v>
      </c>
      <c r="T368" s="73">
        <f t="shared" si="8"/>
        <v>940058199</v>
      </c>
      <c r="U368" s="73">
        <f t="shared" si="8"/>
        <v>1128709633</v>
      </c>
      <c r="V368" s="73">
        <f t="shared" si="8"/>
        <v>1087721551</v>
      </c>
      <c r="W368" s="73">
        <f t="shared" si="8"/>
        <v>927079072</v>
      </c>
      <c r="X368" s="73">
        <f t="shared" si="8"/>
        <v>950864814</v>
      </c>
      <c r="Y368" s="73">
        <f t="shared" si="8"/>
        <v>1074931702</v>
      </c>
      <c r="Z368" s="73">
        <f t="shared" si="8"/>
        <v>763766423</v>
      </c>
      <c r="AA368" s="73">
        <f t="shared" si="8"/>
        <v>1112519712</v>
      </c>
      <c r="AB368" s="73">
        <f t="shared" si="8"/>
        <v>1011910438</v>
      </c>
      <c r="AC368" s="73">
        <f t="shared" si="8"/>
        <v>1444718697</v>
      </c>
      <c r="AD368" s="73">
        <f t="shared" si="8"/>
        <v>1181467069</v>
      </c>
      <c r="AE368" s="73">
        <f t="shared" si="8"/>
        <v>2417069931</v>
      </c>
      <c r="AF368" s="73">
        <f t="shared" si="8"/>
        <v>1662676632</v>
      </c>
      <c r="AG368" s="73">
        <f t="shared" si="8"/>
        <v>1169674011</v>
      </c>
      <c r="AH368" s="73">
        <f t="shared" si="8"/>
        <v>580334643</v>
      </c>
      <c r="AI368" s="73">
        <f t="shared" si="8"/>
        <v>1098640327</v>
      </c>
      <c r="AJ368" s="73">
        <f t="shared" si="8"/>
        <v>1466772914</v>
      </c>
      <c r="AK368" s="99">
        <f t="shared" si="8"/>
        <v>1902619255</v>
      </c>
    </row>
    <row r="369" spans="2:37" x14ac:dyDescent="0.3">
      <c r="B369" s="90" t="str">
        <f t="shared" ref="B369:AK369" si="9">(B178)</f>
        <v>Glycine</v>
      </c>
      <c r="C369" s="71">
        <f t="shared" si="9"/>
        <v>14.25</v>
      </c>
      <c r="D369" s="71">
        <f t="shared" si="9"/>
        <v>13.8</v>
      </c>
      <c r="E369" s="71">
        <f t="shared" si="9"/>
        <v>14.7</v>
      </c>
      <c r="F369" s="72">
        <f t="shared" si="9"/>
        <v>76.039299999999997</v>
      </c>
      <c r="G369" s="91" t="str">
        <f t="shared" si="9"/>
        <v>pos.</v>
      </c>
      <c r="H369" s="98">
        <f t="shared" si="9"/>
        <v>5523654</v>
      </c>
      <c r="I369" s="99">
        <f t="shared" si="9"/>
        <v>4873350</v>
      </c>
      <c r="J369" s="98">
        <f t="shared" si="9"/>
        <v>110386019</v>
      </c>
      <c r="K369" s="73">
        <f t="shared" si="9"/>
        <v>151891855</v>
      </c>
      <c r="L369" s="73">
        <f t="shared" si="9"/>
        <v>127673301</v>
      </c>
      <c r="M369" s="73">
        <f t="shared" si="9"/>
        <v>156044898</v>
      </c>
      <c r="N369" s="73">
        <f t="shared" si="9"/>
        <v>159635219</v>
      </c>
      <c r="O369" s="73">
        <f t="shared" si="9"/>
        <v>139082350</v>
      </c>
      <c r="P369" s="73">
        <f t="shared" si="9"/>
        <v>171747506</v>
      </c>
      <c r="Q369" s="73">
        <f t="shared" si="9"/>
        <v>184639938</v>
      </c>
      <c r="R369" s="73">
        <f t="shared" si="9"/>
        <v>149630554</v>
      </c>
      <c r="S369" s="73">
        <f t="shared" si="9"/>
        <v>170839562</v>
      </c>
      <c r="T369" s="73">
        <f t="shared" si="9"/>
        <v>160082419</v>
      </c>
      <c r="U369" s="73">
        <f t="shared" si="9"/>
        <v>197249996</v>
      </c>
      <c r="V369" s="73">
        <f t="shared" si="9"/>
        <v>183447991</v>
      </c>
      <c r="W369" s="73">
        <f t="shared" si="9"/>
        <v>202895254</v>
      </c>
      <c r="X369" s="73">
        <f t="shared" si="9"/>
        <v>215775210</v>
      </c>
      <c r="Y369" s="73">
        <f t="shared" si="9"/>
        <v>186912785</v>
      </c>
      <c r="Z369" s="73">
        <f t="shared" si="9"/>
        <v>214872257</v>
      </c>
      <c r="AA369" s="73">
        <f t="shared" si="9"/>
        <v>201738481</v>
      </c>
      <c r="AB369" s="73">
        <f t="shared" si="9"/>
        <v>222173602</v>
      </c>
      <c r="AC369" s="73">
        <f t="shared" si="9"/>
        <v>248476152</v>
      </c>
      <c r="AD369" s="73">
        <f t="shared" si="9"/>
        <v>213847054</v>
      </c>
      <c r="AE369" s="73">
        <f t="shared" si="9"/>
        <v>274146573</v>
      </c>
      <c r="AF369" s="73">
        <f t="shared" si="9"/>
        <v>298074106</v>
      </c>
      <c r="AG369" s="73">
        <f t="shared" si="9"/>
        <v>333027734</v>
      </c>
      <c r="AH369" s="73">
        <f t="shared" si="9"/>
        <v>274669888</v>
      </c>
      <c r="AI369" s="73">
        <f t="shared" si="9"/>
        <v>329732973</v>
      </c>
      <c r="AJ369" s="73">
        <f t="shared" si="9"/>
        <v>505964577</v>
      </c>
      <c r="AK369" s="99">
        <f t="shared" si="9"/>
        <v>286775893</v>
      </c>
    </row>
    <row r="370" spans="2:37" x14ac:dyDescent="0.3">
      <c r="B370" s="90" t="str">
        <f t="shared" ref="B370:AK370" si="10">(B182)</f>
        <v>GSH</v>
      </c>
      <c r="C370" s="71">
        <f t="shared" si="10"/>
        <v>13.5</v>
      </c>
      <c r="D370" s="71">
        <f t="shared" si="10"/>
        <v>13</v>
      </c>
      <c r="E370" s="71">
        <f t="shared" si="10"/>
        <v>14</v>
      </c>
      <c r="F370" s="72">
        <f t="shared" si="10"/>
        <v>308.09107999999998</v>
      </c>
      <c r="G370" s="91" t="str">
        <f t="shared" si="10"/>
        <v>pos.</v>
      </c>
      <c r="H370" s="98">
        <f t="shared" si="10"/>
        <v>2040581</v>
      </c>
      <c r="I370" s="99">
        <f t="shared" si="10"/>
        <v>4433142</v>
      </c>
      <c r="J370" s="98">
        <f t="shared" si="10"/>
        <v>1199528360</v>
      </c>
      <c r="K370" s="73">
        <f t="shared" si="10"/>
        <v>1964087154</v>
      </c>
      <c r="L370" s="73">
        <f t="shared" si="10"/>
        <v>1676307312</v>
      </c>
      <c r="M370" s="73">
        <f t="shared" si="10"/>
        <v>1508820315</v>
      </c>
      <c r="N370" s="73">
        <f t="shared" si="10"/>
        <v>1627007666</v>
      </c>
      <c r="O370" s="73">
        <f t="shared" si="10"/>
        <v>1688665549</v>
      </c>
      <c r="P370" s="73">
        <f t="shared" si="10"/>
        <v>1817985073</v>
      </c>
      <c r="Q370" s="73">
        <f t="shared" si="10"/>
        <v>1887353865</v>
      </c>
      <c r="R370" s="73">
        <f t="shared" si="10"/>
        <v>1034323800</v>
      </c>
      <c r="S370" s="73">
        <f t="shared" si="10"/>
        <v>1620716852</v>
      </c>
      <c r="T370" s="73">
        <f t="shared" si="10"/>
        <v>1507557177</v>
      </c>
      <c r="U370" s="73">
        <f t="shared" si="10"/>
        <v>2105843055</v>
      </c>
      <c r="V370" s="73">
        <f t="shared" si="10"/>
        <v>1966581084</v>
      </c>
      <c r="W370" s="73">
        <f t="shared" si="10"/>
        <v>2126585109</v>
      </c>
      <c r="X370" s="73">
        <f t="shared" si="10"/>
        <v>1927392145</v>
      </c>
      <c r="Y370" s="73">
        <f t="shared" si="10"/>
        <v>1777429576</v>
      </c>
      <c r="Z370" s="73">
        <f t="shared" si="10"/>
        <v>1854791218</v>
      </c>
      <c r="AA370" s="73">
        <f t="shared" si="10"/>
        <v>2026928839</v>
      </c>
      <c r="AB370" s="73">
        <f t="shared" si="10"/>
        <v>2072209392</v>
      </c>
      <c r="AC370" s="73">
        <f t="shared" si="10"/>
        <v>886636483</v>
      </c>
      <c r="AD370" s="73">
        <f t="shared" si="10"/>
        <v>1724375895</v>
      </c>
      <c r="AE370" s="73">
        <f t="shared" si="10"/>
        <v>1455886977</v>
      </c>
      <c r="AF370" s="73">
        <f t="shared" si="10"/>
        <v>858361212</v>
      </c>
      <c r="AG370" s="73">
        <f t="shared" si="10"/>
        <v>2334498223</v>
      </c>
      <c r="AH370" s="73">
        <f t="shared" si="10"/>
        <v>2634117299</v>
      </c>
      <c r="AI370" s="73">
        <f t="shared" si="10"/>
        <v>2396638805</v>
      </c>
      <c r="AJ370" s="73">
        <f t="shared" si="10"/>
        <v>3571818904</v>
      </c>
      <c r="AK370" s="99">
        <f t="shared" si="10"/>
        <v>2667319116</v>
      </c>
    </row>
    <row r="371" spans="2:37" x14ac:dyDescent="0.3">
      <c r="B371" s="90" t="str">
        <f t="shared" ref="B371:AK371" si="11">(B184)</f>
        <v>GSSG</v>
      </c>
      <c r="C371" s="71">
        <f t="shared" si="11"/>
        <v>14.5</v>
      </c>
      <c r="D371" s="71">
        <f t="shared" si="11"/>
        <v>14</v>
      </c>
      <c r="E371" s="71">
        <f t="shared" si="11"/>
        <v>15</v>
      </c>
      <c r="F371" s="72">
        <f t="shared" si="11"/>
        <v>613.15923999999995</v>
      </c>
      <c r="G371" s="91" t="str">
        <f t="shared" si="11"/>
        <v>pos.</v>
      </c>
      <c r="H371" s="98">
        <f t="shared" si="11"/>
        <v>0</v>
      </c>
      <c r="I371" s="99">
        <f t="shared" si="11"/>
        <v>0</v>
      </c>
      <c r="J371" s="98">
        <f t="shared" si="11"/>
        <v>159341484</v>
      </c>
      <c r="K371" s="73">
        <f t="shared" si="11"/>
        <v>161365761</v>
      </c>
      <c r="L371" s="73">
        <f t="shared" si="11"/>
        <v>196161431</v>
      </c>
      <c r="M371" s="73">
        <f t="shared" si="11"/>
        <v>203076148</v>
      </c>
      <c r="N371" s="73">
        <f t="shared" si="11"/>
        <v>195351652</v>
      </c>
      <c r="O371" s="73">
        <f t="shared" si="11"/>
        <v>140085737</v>
      </c>
      <c r="P371" s="73">
        <f t="shared" si="11"/>
        <v>153310587</v>
      </c>
      <c r="Q371" s="73">
        <f t="shared" si="11"/>
        <v>140355878</v>
      </c>
      <c r="R371" s="73">
        <f t="shared" si="11"/>
        <v>113075489</v>
      </c>
      <c r="S371" s="73">
        <f t="shared" si="11"/>
        <v>200934845</v>
      </c>
      <c r="T371" s="73">
        <f t="shared" si="11"/>
        <v>219341612</v>
      </c>
      <c r="U371" s="73">
        <f t="shared" si="11"/>
        <v>240075908</v>
      </c>
      <c r="V371" s="73">
        <f t="shared" si="11"/>
        <v>203487078</v>
      </c>
      <c r="W371" s="73">
        <f t="shared" si="11"/>
        <v>212259759</v>
      </c>
      <c r="X371" s="73">
        <f t="shared" si="11"/>
        <v>211322472</v>
      </c>
      <c r="Y371" s="73">
        <f t="shared" si="11"/>
        <v>212430597</v>
      </c>
      <c r="Z371" s="73">
        <f t="shared" si="11"/>
        <v>256378209</v>
      </c>
      <c r="AA371" s="73">
        <f t="shared" si="11"/>
        <v>206875797</v>
      </c>
      <c r="AB371" s="73">
        <f t="shared" si="11"/>
        <v>282422181</v>
      </c>
      <c r="AC371" s="73">
        <f t="shared" si="11"/>
        <v>297623884</v>
      </c>
      <c r="AD371" s="73">
        <f t="shared" si="11"/>
        <v>228229278</v>
      </c>
      <c r="AE371" s="73">
        <f t="shared" si="11"/>
        <v>287130390</v>
      </c>
      <c r="AF371" s="73">
        <f t="shared" si="11"/>
        <v>347785852</v>
      </c>
      <c r="AG371" s="73">
        <f t="shared" si="11"/>
        <v>311766755</v>
      </c>
      <c r="AH371" s="73">
        <f t="shared" si="11"/>
        <v>270169530</v>
      </c>
      <c r="AI371" s="73">
        <f t="shared" si="11"/>
        <v>284199195</v>
      </c>
      <c r="AJ371" s="73">
        <f t="shared" si="11"/>
        <v>372155258</v>
      </c>
      <c r="AK371" s="99">
        <f t="shared" si="11"/>
        <v>297764852</v>
      </c>
    </row>
    <row r="372" spans="2:37" x14ac:dyDescent="0.3">
      <c r="B372" s="90" t="str">
        <f t="shared" ref="B372:AK372" si="12">(B197)</f>
        <v>Histidine</v>
      </c>
      <c r="C372" s="71">
        <f t="shared" si="12"/>
        <v>17.350000000000001</v>
      </c>
      <c r="D372" s="71">
        <f t="shared" si="12"/>
        <v>15.9</v>
      </c>
      <c r="E372" s="71">
        <f t="shared" si="12"/>
        <v>18.8</v>
      </c>
      <c r="F372" s="72">
        <f t="shared" si="12"/>
        <v>156.07675</v>
      </c>
      <c r="G372" s="91" t="str">
        <f t="shared" si="12"/>
        <v>pos.</v>
      </c>
      <c r="H372" s="98">
        <f t="shared" si="12"/>
        <v>24264533</v>
      </c>
      <c r="I372" s="99">
        <f t="shared" si="12"/>
        <v>9013296</v>
      </c>
      <c r="J372" s="98">
        <f t="shared" si="12"/>
        <v>3745254115</v>
      </c>
      <c r="K372" s="73">
        <f t="shared" si="12"/>
        <v>4602523523</v>
      </c>
      <c r="L372" s="73">
        <f t="shared" si="12"/>
        <v>4289523069</v>
      </c>
      <c r="M372" s="73">
        <f t="shared" si="12"/>
        <v>4986389344</v>
      </c>
      <c r="N372" s="73">
        <f t="shared" si="12"/>
        <v>4802678635</v>
      </c>
      <c r="O372" s="73">
        <f t="shared" si="12"/>
        <v>4167084335</v>
      </c>
      <c r="P372" s="73">
        <f t="shared" si="12"/>
        <v>4693679385</v>
      </c>
      <c r="Q372" s="73">
        <f t="shared" si="12"/>
        <v>4720609761</v>
      </c>
      <c r="R372" s="73">
        <f t="shared" si="12"/>
        <v>4573531420</v>
      </c>
      <c r="S372" s="73">
        <f t="shared" si="12"/>
        <v>5461566953</v>
      </c>
      <c r="T372" s="73">
        <f t="shared" si="12"/>
        <v>4806007808</v>
      </c>
      <c r="U372" s="73">
        <f t="shared" si="12"/>
        <v>5703044235</v>
      </c>
      <c r="V372" s="73">
        <f t="shared" si="12"/>
        <v>4879059214</v>
      </c>
      <c r="W372" s="73">
        <f t="shared" si="12"/>
        <v>4679227137</v>
      </c>
      <c r="X372" s="73">
        <f t="shared" si="12"/>
        <v>4534461449</v>
      </c>
      <c r="Y372" s="73">
        <f t="shared" si="12"/>
        <v>4848724381</v>
      </c>
      <c r="Z372" s="73">
        <f t="shared" si="12"/>
        <v>5283180889</v>
      </c>
      <c r="AA372" s="73">
        <f t="shared" si="12"/>
        <v>4814058436</v>
      </c>
      <c r="AB372" s="73">
        <f t="shared" si="12"/>
        <v>5512900209</v>
      </c>
      <c r="AC372" s="73">
        <f t="shared" si="12"/>
        <v>5442395254</v>
      </c>
      <c r="AD372" s="73">
        <f t="shared" si="12"/>
        <v>5108775856</v>
      </c>
      <c r="AE372" s="73">
        <f t="shared" si="12"/>
        <v>5861315243</v>
      </c>
      <c r="AF372" s="73">
        <f t="shared" si="12"/>
        <v>5626866091</v>
      </c>
      <c r="AG372" s="73">
        <f t="shared" si="12"/>
        <v>9528108825</v>
      </c>
      <c r="AH372" s="73">
        <f t="shared" si="12"/>
        <v>8980317806</v>
      </c>
      <c r="AI372" s="73">
        <f t="shared" si="12"/>
        <v>8894996044</v>
      </c>
      <c r="AJ372" s="73">
        <f t="shared" si="12"/>
        <v>8762985183</v>
      </c>
      <c r="AK372" s="99">
        <f t="shared" si="12"/>
        <v>8286143946</v>
      </c>
    </row>
    <row r="373" spans="2:37" x14ac:dyDescent="0.3">
      <c r="B373" s="107" t="str">
        <f t="shared" ref="B373:AK373" si="13">(B228)</f>
        <v>Lamivudin</v>
      </c>
      <c r="C373" s="108">
        <f t="shared" si="13"/>
        <v>3.8</v>
      </c>
      <c r="D373" s="108">
        <f t="shared" si="13"/>
        <v>2.5</v>
      </c>
      <c r="E373" s="108">
        <f t="shared" si="13"/>
        <v>5.3</v>
      </c>
      <c r="F373" s="109">
        <f t="shared" si="13"/>
        <v>230.05939000000001</v>
      </c>
      <c r="G373" s="110" t="str">
        <f t="shared" si="13"/>
        <v>pos.</v>
      </c>
      <c r="H373" s="111">
        <f t="shared" si="13"/>
        <v>1169295</v>
      </c>
      <c r="I373" s="112">
        <f t="shared" si="13"/>
        <v>2558332</v>
      </c>
      <c r="J373" s="111">
        <f t="shared" si="13"/>
        <v>6882256855</v>
      </c>
      <c r="K373" s="113">
        <f t="shared" si="13"/>
        <v>7945101014</v>
      </c>
      <c r="L373" s="113">
        <f t="shared" si="13"/>
        <v>7506864918</v>
      </c>
      <c r="M373" s="113">
        <f t="shared" si="13"/>
        <v>7963283637</v>
      </c>
      <c r="N373" s="113">
        <f t="shared" si="13"/>
        <v>8233126500</v>
      </c>
      <c r="O373" s="113">
        <f t="shared" si="13"/>
        <v>8282245630</v>
      </c>
      <c r="P373" s="113">
        <f t="shared" si="13"/>
        <v>8238268465</v>
      </c>
      <c r="Q373" s="113">
        <f t="shared" si="13"/>
        <v>8449939679</v>
      </c>
      <c r="R373" s="113">
        <f t="shared" si="13"/>
        <v>8448419530</v>
      </c>
      <c r="S373" s="113">
        <f t="shared" si="13"/>
        <v>8783030957</v>
      </c>
      <c r="T373" s="113">
        <f t="shared" si="13"/>
        <v>8807998765</v>
      </c>
      <c r="U373" s="113">
        <f t="shared" si="13"/>
        <v>9229096349</v>
      </c>
      <c r="V373" s="113">
        <f t="shared" si="13"/>
        <v>9412250343</v>
      </c>
      <c r="W373" s="113">
        <f t="shared" si="13"/>
        <v>9326044900</v>
      </c>
      <c r="X373" s="113">
        <f t="shared" si="13"/>
        <v>9180393060</v>
      </c>
      <c r="Y373" s="113">
        <f t="shared" si="13"/>
        <v>8888589175</v>
      </c>
      <c r="Z373" s="113">
        <f t="shared" si="13"/>
        <v>9427284904</v>
      </c>
      <c r="AA373" s="113">
        <f t="shared" si="13"/>
        <v>9341613734</v>
      </c>
      <c r="AB373" s="113">
        <f t="shared" si="13"/>
        <v>10275427884</v>
      </c>
      <c r="AC373" s="113">
        <f t="shared" si="13"/>
        <v>10279475751</v>
      </c>
      <c r="AD373" s="113">
        <f t="shared" si="13"/>
        <v>10556295496</v>
      </c>
      <c r="AE373" s="113">
        <f t="shared" si="13"/>
        <v>10099421730</v>
      </c>
      <c r="AF373" s="113">
        <f t="shared" si="13"/>
        <v>10083353801</v>
      </c>
      <c r="AG373" s="113">
        <f t="shared" si="13"/>
        <v>10583446986</v>
      </c>
      <c r="AH373" s="113">
        <f t="shared" si="13"/>
        <v>10935084818</v>
      </c>
      <c r="AI373" s="113">
        <f t="shared" si="13"/>
        <v>10924386909</v>
      </c>
      <c r="AJ373" s="160">
        <f t="shared" si="13"/>
        <v>1838497469</v>
      </c>
      <c r="AK373" s="112">
        <f t="shared" si="13"/>
        <v>13389417868</v>
      </c>
    </row>
    <row r="374" spans="2:37" x14ac:dyDescent="0.3">
      <c r="B374" s="107" t="str">
        <f t="shared" ref="B374:AK374" si="14">(B229)</f>
        <v>Lamivudin</v>
      </c>
      <c r="C374" s="108">
        <f t="shared" si="14"/>
        <v>3.65</v>
      </c>
      <c r="D374" s="108">
        <f t="shared" si="14"/>
        <v>2.2999999999999998</v>
      </c>
      <c r="E374" s="108">
        <f t="shared" si="14"/>
        <v>5</v>
      </c>
      <c r="F374" s="109">
        <f t="shared" si="14"/>
        <v>228.04483999999999</v>
      </c>
      <c r="G374" s="110" t="str">
        <f t="shared" si="14"/>
        <v>neg.</v>
      </c>
      <c r="H374" s="111">
        <f t="shared" si="14"/>
        <v>0</v>
      </c>
      <c r="I374" s="112">
        <f t="shared" si="14"/>
        <v>0</v>
      </c>
      <c r="J374" s="111">
        <f t="shared" si="14"/>
        <v>144018237</v>
      </c>
      <c r="K374" s="113">
        <f t="shared" si="14"/>
        <v>196757331</v>
      </c>
      <c r="L374" s="113">
        <f t="shared" si="14"/>
        <v>204981570</v>
      </c>
      <c r="M374" s="113">
        <f t="shared" si="14"/>
        <v>219855880</v>
      </c>
      <c r="N374" s="113">
        <f t="shared" si="14"/>
        <v>232685552</v>
      </c>
      <c r="O374" s="113">
        <f t="shared" si="14"/>
        <v>234478860</v>
      </c>
      <c r="P374" s="113">
        <f t="shared" si="14"/>
        <v>230963385</v>
      </c>
      <c r="Q374" s="113">
        <f t="shared" si="14"/>
        <v>242514176</v>
      </c>
      <c r="R374" s="113">
        <f t="shared" si="14"/>
        <v>246960861</v>
      </c>
      <c r="S374" s="113">
        <f t="shared" si="14"/>
        <v>252801234</v>
      </c>
      <c r="T374" s="113">
        <f t="shared" si="14"/>
        <v>253071620</v>
      </c>
      <c r="U374" s="113">
        <f t="shared" si="14"/>
        <v>262451086</v>
      </c>
      <c r="V374" s="113">
        <f t="shared" si="14"/>
        <v>279645034</v>
      </c>
      <c r="W374" s="113">
        <f t="shared" si="14"/>
        <v>278779308</v>
      </c>
      <c r="X374" s="113">
        <f t="shared" si="14"/>
        <v>255866021</v>
      </c>
      <c r="Y374" s="113">
        <f t="shared" si="14"/>
        <v>248807680</v>
      </c>
      <c r="Z374" s="113">
        <f t="shared" si="14"/>
        <v>260130122</v>
      </c>
      <c r="AA374" s="113">
        <f t="shared" si="14"/>
        <v>265204944</v>
      </c>
      <c r="AB374" s="113">
        <f t="shared" si="14"/>
        <v>313590640</v>
      </c>
      <c r="AC374" s="113">
        <f t="shared" si="14"/>
        <v>285328540</v>
      </c>
      <c r="AD374" s="113">
        <f t="shared" si="14"/>
        <v>322925713</v>
      </c>
      <c r="AE374" s="113">
        <f t="shared" si="14"/>
        <v>304152250</v>
      </c>
      <c r="AF374" s="113">
        <f t="shared" si="14"/>
        <v>293231756</v>
      </c>
      <c r="AG374" s="113">
        <f t="shared" si="14"/>
        <v>386035128</v>
      </c>
      <c r="AH374" s="113">
        <f t="shared" si="14"/>
        <v>402642364</v>
      </c>
      <c r="AI374" s="113">
        <f t="shared" si="14"/>
        <v>422344781</v>
      </c>
      <c r="AJ374" s="160">
        <f t="shared" si="14"/>
        <v>30578786</v>
      </c>
      <c r="AK374" s="112">
        <f t="shared" si="14"/>
        <v>616789340</v>
      </c>
    </row>
    <row r="375" spans="2:37" x14ac:dyDescent="0.3">
      <c r="B375" s="90" t="str">
        <f t="shared" ref="B375:AK375" si="15">(B237)</f>
        <v>Methionine</v>
      </c>
      <c r="C375" s="71">
        <f t="shared" si="15"/>
        <v>11.85</v>
      </c>
      <c r="D375" s="71">
        <f t="shared" si="15"/>
        <v>11.2</v>
      </c>
      <c r="E375" s="71">
        <f t="shared" si="15"/>
        <v>12.5</v>
      </c>
      <c r="F375" s="72">
        <f t="shared" si="15"/>
        <v>150.05833000000001</v>
      </c>
      <c r="G375" s="91" t="str">
        <f t="shared" si="15"/>
        <v>pos.</v>
      </c>
      <c r="H375" s="98">
        <f t="shared" si="15"/>
        <v>320037</v>
      </c>
      <c r="I375" s="99">
        <f t="shared" si="15"/>
        <v>353436</v>
      </c>
      <c r="J375" s="98">
        <f t="shared" si="15"/>
        <v>1677477356</v>
      </c>
      <c r="K375" s="73">
        <f t="shared" si="15"/>
        <v>2143657159</v>
      </c>
      <c r="L375" s="73">
        <f t="shared" si="15"/>
        <v>1842456921</v>
      </c>
      <c r="M375" s="73">
        <f t="shared" si="15"/>
        <v>1993519610</v>
      </c>
      <c r="N375" s="73">
        <f t="shared" si="15"/>
        <v>2002740441</v>
      </c>
      <c r="O375" s="73">
        <f t="shared" si="15"/>
        <v>1852295421</v>
      </c>
      <c r="P375" s="73">
        <f t="shared" si="15"/>
        <v>2148223999</v>
      </c>
      <c r="Q375" s="73">
        <f t="shared" si="15"/>
        <v>2205059305</v>
      </c>
      <c r="R375" s="73">
        <f t="shared" si="15"/>
        <v>1985241224</v>
      </c>
      <c r="S375" s="73">
        <f t="shared" si="15"/>
        <v>2088122910</v>
      </c>
      <c r="T375" s="73">
        <f t="shared" si="15"/>
        <v>2278311350</v>
      </c>
      <c r="U375" s="73">
        <f t="shared" si="15"/>
        <v>2724566913</v>
      </c>
      <c r="V375" s="73">
        <f t="shared" si="15"/>
        <v>2164172479</v>
      </c>
      <c r="W375" s="73">
        <f t="shared" si="15"/>
        <v>2488561742</v>
      </c>
      <c r="X375" s="73">
        <f t="shared" si="15"/>
        <v>2252788001</v>
      </c>
      <c r="Y375" s="73">
        <f t="shared" si="15"/>
        <v>2398924379</v>
      </c>
      <c r="Z375" s="73">
        <f t="shared" si="15"/>
        <v>2597714966</v>
      </c>
      <c r="AA375" s="73">
        <f t="shared" si="15"/>
        <v>2328803994</v>
      </c>
      <c r="AB375" s="73">
        <f t="shared" si="15"/>
        <v>2628544221</v>
      </c>
      <c r="AC375" s="73">
        <f t="shared" si="15"/>
        <v>2690801730</v>
      </c>
      <c r="AD375" s="73">
        <f t="shared" si="15"/>
        <v>2424379177</v>
      </c>
      <c r="AE375" s="73">
        <f t="shared" si="15"/>
        <v>3057796409</v>
      </c>
      <c r="AF375" s="73">
        <f t="shared" si="15"/>
        <v>2360676719</v>
      </c>
      <c r="AG375" s="73">
        <f t="shared" si="15"/>
        <v>3503753064</v>
      </c>
      <c r="AH375" s="73">
        <f t="shared" si="15"/>
        <v>3493778385</v>
      </c>
      <c r="AI375" s="73">
        <f t="shared" si="15"/>
        <v>3185066734</v>
      </c>
      <c r="AJ375" s="73">
        <f t="shared" si="15"/>
        <v>4475690953</v>
      </c>
      <c r="AK375" s="99">
        <f t="shared" si="15"/>
        <v>3484479644</v>
      </c>
    </row>
    <row r="376" spans="2:37" x14ac:dyDescent="0.3">
      <c r="B376" s="121" t="str">
        <f t="shared" ref="B376:AK376" si="16">(B273)</f>
        <v>Phenylalanine</v>
      </c>
      <c r="C376" s="122">
        <f t="shared" si="16"/>
        <v>10.75</v>
      </c>
      <c r="D376" s="122">
        <f t="shared" si="16"/>
        <v>10.199999999999999</v>
      </c>
      <c r="E376" s="122">
        <f t="shared" si="16"/>
        <v>11.3</v>
      </c>
      <c r="F376" s="123">
        <f t="shared" si="16"/>
        <v>166.08626000000001</v>
      </c>
      <c r="G376" s="124" t="str">
        <f t="shared" si="16"/>
        <v>pos.</v>
      </c>
      <c r="H376" s="125">
        <f t="shared" si="16"/>
        <v>8333803</v>
      </c>
      <c r="I376" s="126">
        <f t="shared" si="16"/>
        <v>6610708</v>
      </c>
      <c r="J376" s="125">
        <f t="shared" si="16"/>
        <v>2588767952</v>
      </c>
      <c r="K376" s="127">
        <f t="shared" si="16"/>
        <v>3251484553</v>
      </c>
      <c r="L376" s="127">
        <f t="shared" si="16"/>
        <v>2910450726</v>
      </c>
      <c r="M376" s="127">
        <f t="shared" si="16"/>
        <v>3334998583</v>
      </c>
      <c r="N376" s="127">
        <f t="shared" si="16"/>
        <v>3073026723</v>
      </c>
      <c r="O376" s="127">
        <f t="shared" si="16"/>
        <v>3093269981</v>
      </c>
      <c r="P376" s="127">
        <f t="shared" si="16"/>
        <v>3413242579</v>
      </c>
      <c r="Q376" s="127">
        <f t="shared" si="16"/>
        <v>3413539913</v>
      </c>
      <c r="R376" s="127">
        <f t="shared" si="16"/>
        <v>3066012986</v>
      </c>
      <c r="S376" s="127">
        <f t="shared" si="16"/>
        <v>3220128567</v>
      </c>
      <c r="T376" s="127">
        <f t="shared" si="16"/>
        <v>3418820546</v>
      </c>
      <c r="U376" s="127">
        <f t="shared" si="16"/>
        <v>4705667744</v>
      </c>
      <c r="V376" s="127">
        <f t="shared" si="16"/>
        <v>3554119595</v>
      </c>
      <c r="W376" s="127">
        <f t="shared" si="16"/>
        <v>4144370020</v>
      </c>
      <c r="X376" s="127">
        <f t="shared" si="16"/>
        <v>3521830809</v>
      </c>
      <c r="Y376" s="127">
        <f t="shared" si="16"/>
        <v>3963703378</v>
      </c>
      <c r="Z376" s="127">
        <f t="shared" si="16"/>
        <v>4333848059</v>
      </c>
      <c r="AA376" s="127">
        <f t="shared" si="16"/>
        <v>3963093061</v>
      </c>
      <c r="AB376" s="127">
        <f t="shared" si="16"/>
        <v>4129111651</v>
      </c>
      <c r="AC376" s="127">
        <f t="shared" si="16"/>
        <v>4958829098</v>
      </c>
      <c r="AD376" s="127">
        <f t="shared" si="16"/>
        <v>3916763796</v>
      </c>
      <c r="AE376" s="127">
        <f t="shared" si="16"/>
        <v>5892878134</v>
      </c>
      <c r="AF376" s="127">
        <f t="shared" si="16"/>
        <v>3773775836</v>
      </c>
      <c r="AG376" s="127">
        <f t="shared" si="16"/>
        <v>5349799729</v>
      </c>
      <c r="AH376" s="127">
        <f t="shared" si="16"/>
        <v>5181605401</v>
      </c>
      <c r="AI376" s="127">
        <f t="shared" si="16"/>
        <v>4988492154</v>
      </c>
      <c r="AJ376" s="127">
        <f t="shared" si="16"/>
        <v>7889254095</v>
      </c>
      <c r="AK376" s="126">
        <f t="shared" si="16"/>
        <v>5242072656</v>
      </c>
    </row>
    <row r="377" spans="2:37" x14ac:dyDescent="0.3">
      <c r="B377" s="114" t="str">
        <f t="shared" ref="B377:AK377" si="17">(B275)</f>
        <v>Phenylpyruvate</v>
      </c>
      <c r="C377" s="115">
        <f t="shared" si="17"/>
        <v>12.3</v>
      </c>
      <c r="D377" s="115">
        <f t="shared" si="17"/>
        <v>11.8</v>
      </c>
      <c r="E377" s="115">
        <f t="shared" si="17"/>
        <v>12.8</v>
      </c>
      <c r="F377" s="116">
        <f t="shared" si="17"/>
        <v>165.05462</v>
      </c>
      <c r="G377" s="117" t="str">
        <f t="shared" si="17"/>
        <v>pos.</v>
      </c>
      <c r="H377" s="118">
        <f t="shared" si="17"/>
        <v>0</v>
      </c>
      <c r="I377" s="119">
        <f t="shared" si="17"/>
        <v>0</v>
      </c>
      <c r="J377" s="118">
        <f t="shared" si="17"/>
        <v>310562315</v>
      </c>
      <c r="K377" s="120">
        <f t="shared" si="17"/>
        <v>344742659</v>
      </c>
      <c r="L377" s="120">
        <f t="shared" si="17"/>
        <v>372498250</v>
      </c>
      <c r="M377" s="120">
        <f t="shared" si="17"/>
        <v>426090155</v>
      </c>
      <c r="N377" s="120">
        <f t="shared" si="17"/>
        <v>362678213</v>
      </c>
      <c r="O377" s="120">
        <f t="shared" si="17"/>
        <v>371853334</v>
      </c>
      <c r="P377" s="120">
        <f t="shared" si="17"/>
        <v>423892067</v>
      </c>
      <c r="Q377" s="120">
        <f t="shared" si="17"/>
        <v>407586777</v>
      </c>
      <c r="R377" s="120">
        <f t="shared" si="17"/>
        <v>373661133</v>
      </c>
      <c r="S377" s="120">
        <f t="shared" si="17"/>
        <v>330889249</v>
      </c>
      <c r="T377" s="120">
        <f t="shared" si="17"/>
        <v>337115397</v>
      </c>
      <c r="U377" s="120">
        <f t="shared" si="17"/>
        <v>484467626</v>
      </c>
      <c r="V377" s="120">
        <f t="shared" si="17"/>
        <v>446680489</v>
      </c>
      <c r="W377" s="120">
        <f t="shared" si="17"/>
        <v>502753452</v>
      </c>
      <c r="X377" s="120">
        <f t="shared" si="17"/>
        <v>439774488</v>
      </c>
      <c r="Y377" s="120">
        <f t="shared" si="17"/>
        <v>497994437</v>
      </c>
      <c r="Z377" s="120">
        <f t="shared" si="17"/>
        <v>513718584</v>
      </c>
      <c r="AA377" s="120">
        <f t="shared" si="17"/>
        <v>513567523</v>
      </c>
      <c r="AB377" s="120">
        <f t="shared" si="17"/>
        <v>493131148</v>
      </c>
      <c r="AC377" s="120">
        <f t="shared" si="17"/>
        <v>495100883</v>
      </c>
      <c r="AD377" s="120">
        <f t="shared" si="17"/>
        <v>401382877</v>
      </c>
      <c r="AE377" s="120">
        <f t="shared" si="17"/>
        <v>571739463</v>
      </c>
      <c r="AF377" s="120">
        <f t="shared" si="17"/>
        <v>362753564</v>
      </c>
      <c r="AG377" s="120">
        <f t="shared" si="17"/>
        <v>592725922</v>
      </c>
      <c r="AH377" s="120">
        <f t="shared" si="17"/>
        <v>545043820</v>
      </c>
      <c r="AI377" s="120">
        <f t="shared" si="17"/>
        <v>634942885</v>
      </c>
      <c r="AJ377" s="120">
        <f t="shared" si="17"/>
        <v>913208181</v>
      </c>
      <c r="AK377" s="119">
        <f t="shared" si="17"/>
        <v>675552281</v>
      </c>
    </row>
    <row r="378" spans="2:37" x14ac:dyDescent="0.3">
      <c r="B378" s="90" t="str">
        <f t="shared" ref="B378:AK378" si="18">(B282)</f>
        <v>Proline</v>
      </c>
      <c r="C378" s="71">
        <f t="shared" si="18"/>
        <v>12.85</v>
      </c>
      <c r="D378" s="71">
        <f t="shared" si="18"/>
        <v>12.5</v>
      </c>
      <c r="E378" s="71">
        <f t="shared" si="18"/>
        <v>13.2</v>
      </c>
      <c r="F378" s="72">
        <f t="shared" si="18"/>
        <v>116.07061</v>
      </c>
      <c r="G378" s="91" t="str">
        <f t="shared" si="18"/>
        <v>pos.</v>
      </c>
      <c r="H378" s="98">
        <f t="shared" si="18"/>
        <v>14643127</v>
      </c>
      <c r="I378" s="99">
        <f t="shared" si="18"/>
        <v>5195675</v>
      </c>
      <c r="J378" s="98">
        <f t="shared" si="18"/>
        <v>1430487810</v>
      </c>
      <c r="K378" s="73">
        <f t="shared" si="18"/>
        <v>1932077169</v>
      </c>
      <c r="L378" s="73">
        <f t="shared" si="18"/>
        <v>1478506346</v>
      </c>
      <c r="M378" s="73">
        <f t="shared" si="18"/>
        <v>1683440035</v>
      </c>
      <c r="N378" s="73">
        <f t="shared" si="18"/>
        <v>2041533414</v>
      </c>
      <c r="O378" s="73">
        <f t="shared" si="18"/>
        <v>1742886500</v>
      </c>
      <c r="P378" s="73">
        <f t="shared" si="18"/>
        <v>1996988371</v>
      </c>
      <c r="Q378" s="73">
        <f t="shared" si="18"/>
        <v>2219167816</v>
      </c>
      <c r="R378" s="73">
        <f t="shared" si="18"/>
        <v>1987845985</v>
      </c>
      <c r="S378" s="73">
        <f t="shared" si="18"/>
        <v>2232804350</v>
      </c>
      <c r="T378" s="73">
        <f t="shared" si="18"/>
        <v>2341795603</v>
      </c>
      <c r="U378" s="73">
        <f t="shared" si="18"/>
        <v>2791510488</v>
      </c>
      <c r="V378" s="73">
        <f t="shared" si="18"/>
        <v>2227397735</v>
      </c>
      <c r="W378" s="73">
        <f t="shared" si="18"/>
        <v>2394969089</v>
      </c>
      <c r="X378" s="73">
        <f t="shared" si="18"/>
        <v>2380693441</v>
      </c>
      <c r="Y378" s="73">
        <f t="shared" si="18"/>
        <v>2394387655</v>
      </c>
      <c r="Z378" s="73">
        <f t="shared" si="18"/>
        <v>2459057189</v>
      </c>
      <c r="AA378" s="73">
        <f t="shared" si="18"/>
        <v>2382714464</v>
      </c>
      <c r="AB378" s="73">
        <f t="shared" si="18"/>
        <v>2618819806</v>
      </c>
      <c r="AC378" s="73">
        <f t="shared" si="18"/>
        <v>3063934293</v>
      </c>
      <c r="AD378" s="73">
        <f t="shared" si="18"/>
        <v>3226331768</v>
      </c>
      <c r="AE378" s="73">
        <f t="shared" si="18"/>
        <v>3456349290</v>
      </c>
      <c r="AF378" s="73">
        <f t="shared" si="18"/>
        <v>2815875005</v>
      </c>
      <c r="AG378" s="73">
        <f t="shared" si="18"/>
        <v>4085331230</v>
      </c>
      <c r="AH378" s="73">
        <f t="shared" si="18"/>
        <v>4024422153</v>
      </c>
      <c r="AI378" s="73">
        <f t="shared" si="18"/>
        <v>3700434144</v>
      </c>
      <c r="AJ378" s="73">
        <f t="shared" si="18"/>
        <v>6155298188</v>
      </c>
      <c r="AK378" s="99">
        <f t="shared" si="18"/>
        <v>3710295101</v>
      </c>
    </row>
    <row r="379" spans="2:37" x14ac:dyDescent="0.3">
      <c r="B379" s="90" t="str">
        <f t="shared" ref="B379:AK379" si="19">(B294)</f>
        <v>Serine</v>
      </c>
      <c r="C379" s="71">
        <f t="shared" si="19"/>
        <v>14.45</v>
      </c>
      <c r="D379" s="71">
        <f t="shared" si="19"/>
        <v>13.9</v>
      </c>
      <c r="E379" s="71">
        <f t="shared" si="19"/>
        <v>15</v>
      </c>
      <c r="F379" s="72">
        <f t="shared" si="19"/>
        <v>106.04987</v>
      </c>
      <c r="G379" s="91" t="str">
        <f t="shared" si="19"/>
        <v>pos.</v>
      </c>
      <c r="H379" s="98">
        <f t="shared" si="19"/>
        <v>11043240</v>
      </c>
      <c r="I379" s="99">
        <f t="shared" si="19"/>
        <v>7067229</v>
      </c>
      <c r="J379" s="98">
        <f t="shared" si="19"/>
        <v>226279715</v>
      </c>
      <c r="K379" s="73">
        <f t="shared" si="19"/>
        <v>267836666</v>
      </c>
      <c r="L379" s="73">
        <f t="shared" si="19"/>
        <v>256493576</v>
      </c>
      <c r="M379" s="73">
        <f t="shared" si="19"/>
        <v>316939600</v>
      </c>
      <c r="N379" s="73">
        <f t="shared" si="19"/>
        <v>322713798</v>
      </c>
      <c r="O379" s="73">
        <f t="shared" si="19"/>
        <v>279130078</v>
      </c>
      <c r="P379" s="73">
        <f t="shared" si="19"/>
        <v>330522420</v>
      </c>
      <c r="Q379" s="73">
        <f t="shared" si="19"/>
        <v>365435309</v>
      </c>
      <c r="R379" s="73">
        <f t="shared" si="19"/>
        <v>326803846</v>
      </c>
      <c r="S379" s="73">
        <f t="shared" si="19"/>
        <v>328771073</v>
      </c>
      <c r="T379" s="73">
        <f t="shared" si="19"/>
        <v>295625502</v>
      </c>
      <c r="U379" s="73">
        <f t="shared" si="19"/>
        <v>499760378</v>
      </c>
      <c r="V379" s="73">
        <f t="shared" si="19"/>
        <v>356120499</v>
      </c>
      <c r="W379" s="73">
        <f t="shared" si="19"/>
        <v>408330529</v>
      </c>
      <c r="X379" s="73">
        <f t="shared" si="19"/>
        <v>399192063</v>
      </c>
      <c r="Y379" s="73">
        <f t="shared" si="19"/>
        <v>425588535</v>
      </c>
      <c r="Z379" s="73">
        <f t="shared" si="19"/>
        <v>532176594</v>
      </c>
      <c r="AA379" s="73">
        <f t="shared" si="19"/>
        <v>424806008</v>
      </c>
      <c r="AB379" s="73">
        <f t="shared" si="19"/>
        <v>499594167</v>
      </c>
      <c r="AC379" s="73">
        <f t="shared" si="19"/>
        <v>644183595</v>
      </c>
      <c r="AD379" s="73">
        <f t="shared" si="19"/>
        <v>473798247</v>
      </c>
      <c r="AE379" s="73">
        <f t="shared" si="19"/>
        <v>826639829</v>
      </c>
      <c r="AF379" s="73">
        <f t="shared" si="19"/>
        <v>579292472</v>
      </c>
      <c r="AG379" s="73">
        <f t="shared" si="19"/>
        <v>658659705</v>
      </c>
      <c r="AH379" s="73">
        <f t="shared" si="19"/>
        <v>505040906</v>
      </c>
      <c r="AI379" s="73">
        <f t="shared" si="19"/>
        <v>682692027</v>
      </c>
      <c r="AJ379" s="73">
        <f t="shared" si="19"/>
        <v>1063615398</v>
      </c>
      <c r="AK379" s="99">
        <f t="shared" si="19"/>
        <v>611233270</v>
      </c>
    </row>
    <row r="380" spans="2:37" x14ac:dyDescent="0.3">
      <c r="B380" s="90" t="str">
        <f t="shared" ref="B380:AK380" si="20">(B320)</f>
        <v>Tryptophan</v>
      </c>
      <c r="C380" s="71">
        <f t="shared" si="20"/>
        <v>11</v>
      </c>
      <c r="D380" s="71">
        <f t="shared" si="20"/>
        <v>10.5</v>
      </c>
      <c r="E380" s="71">
        <f t="shared" si="20"/>
        <v>11.5</v>
      </c>
      <c r="F380" s="72">
        <f t="shared" si="20"/>
        <v>205.09715</v>
      </c>
      <c r="G380" s="91" t="str">
        <f t="shared" si="20"/>
        <v>pos.</v>
      </c>
      <c r="H380" s="98">
        <f t="shared" si="20"/>
        <v>903258</v>
      </c>
      <c r="I380" s="99">
        <f t="shared" si="20"/>
        <v>1251277</v>
      </c>
      <c r="J380" s="98">
        <f t="shared" si="20"/>
        <v>458016353</v>
      </c>
      <c r="K380" s="73">
        <f t="shared" si="20"/>
        <v>597224136</v>
      </c>
      <c r="L380" s="73">
        <f t="shared" si="20"/>
        <v>571999231</v>
      </c>
      <c r="M380" s="73">
        <f t="shared" si="20"/>
        <v>618474775</v>
      </c>
      <c r="N380" s="73">
        <f t="shared" si="20"/>
        <v>625907823</v>
      </c>
      <c r="O380" s="73">
        <f t="shared" si="20"/>
        <v>566792723</v>
      </c>
      <c r="P380" s="73">
        <f t="shared" si="20"/>
        <v>624307430</v>
      </c>
      <c r="Q380" s="73">
        <f t="shared" si="20"/>
        <v>721260206</v>
      </c>
      <c r="R380" s="73">
        <f t="shared" si="20"/>
        <v>602382288</v>
      </c>
      <c r="S380" s="73">
        <f t="shared" si="20"/>
        <v>639597129</v>
      </c>
      <c r="T380" s="73">
        <f t="shared" si="20"/>
        <v>637998757</v>
      </c>
      <c r="U380" s="73">
        <f t="shared" si="20"/>
        <v>894350479</v>
      </c>
      <c r="V380" s="73">
        <f t="shared" si="20"/>
        <v>705661735</v>
      </c>
      <c r="W380" s="73">
        <f t="shared" si="20"/>
        <v>831677869</v>
      </c>
      <c r="X380" s="73">
        <f t="shared" si="20"/>
        <v>723457714</v>
      </c>
      <c r="Y380" s="73">
        <f t="shared" si="20"/>
        <v>858569841</v>
      </c>
      <c r="Z380" s="73">
        <f t="shared" si="20"/>
        <v>855708979</v>
      </c>
      <c r="AA380" s="73">
        <f t="shared" si="20"/>
        <v>771774233</v>
      </c>
      <c r="AB380" s="73">
        <f t="shared" si="20"/>
        <v>846588884</v>
      </c>
      <c r="AC380" s="73">
        <f t="shared" si="20"/>
        <v>961760277</v>
      </c>
      <c r="AD380" s="73">
        <f t="shared" si="20"/>
        <v>708896526</v>
      </c>
      <c r="AE380" s="73">
        <f t="shared" si="20"/>
        <v>1131361962</v>
      </c>
      <c r="AF380" s="73">
        <f t="shared" si="20"/>
        <v>794747308</v>
      </c>
      <c r="AG380" s="73">
        <f t="shared" si="20"/>
        <v>1091460762</v>
      </c>
      <c r="AH380" s="73">
        <f t="shared" si="20"/>
        <v>955380259</v>
      </c>
      <c r="AI380" s="73">
        <f t="shared" si="20"/>
        <v>1104683292</v>
      </c>
      <c r="AJ380" s="73">
        <f t="shared" si="20"/>
        <v>1749820247</v>
      </c>
      <c r="AK380" s="99">
        <f t="shared" si="20"/>
        <v>1082371736</v>
      </c>
    </row>
    <row r="381" spans="2:37" x14ac:dyDescent="0.3">
      <c r="B381" s="121" t="str">
        <f t="shared" ref="B381:AK381" si="21">(B324)</f>
        <v>Tyrosine</v>
      </c>
      <c r="C381" s="122">
        <f t="shared" si="21"/>
        <v>12.3</v>
      </c>
      <c r="D381" s="122">
        <f t="shared" si="21"/>
        <v>11.8</v>
      </c>
      <c r="E381" s="122">
        <f t="shared" si="21"/>
        <v>12.8</v>
      </c>
      <c r="F381" s="123">
        <f t="shared" si="21"/>
        <v>182.08116999999999</v>
      </c>
      <c r="G381" s="124" t="str">
        <f t="shared" si="21"/>
        <v>pos.</v>
      </c>
      <c r="H381" s="125">
        <f t="shared" si="21"/>
        <v>6472547</v>
      </c>
      <c r="I381" s="126">
        <f t="shared" si="21"/>
        <v>5759447</v>
      </c>
      <c r="J381" s="125">
        <f t="shared" si="21"/>
        <v>2508314514</v>
      </c>
      <c r="K381" s="127">
        <f t="shared" si="21"/>
        <v>2817078494</v>
      </c>
      <c r="L381" s="127">
        <f t="shared" si="21"/>
        <v>2980781018</v>
      </c>
      <c r="M381" s="127">
        <f t="shared" si="21"/>
        <v>3444677444</v>
      </c>
      <c r="N381" s="127">
        <f t="shared" si="21"/>
        <v>2929986636</v>
      </c>
      <c r="O381" s="127">
        <f t="shared" si="21"/>
        <v>3016582018</v>
      </c>
      <c r="P381" s="127">
        <f t="shared" si="21"/>
        <v>3385997005</v>
      </c>
      <c r="Q381" s="127">
        <f t="shared" si="21"/>
        <v>3313185469</v>
      </c>
      <c r="R381" s="127">
        <f t="shared" si="21"/>
        <v>3028310749</v>
      </c>
      <c r="S381" s="127">
        <f t="shared" si="21"/>
        <v>2706496453</v>
      </c>
      <c r="T381" s="127">
        <f t="shared" si="21"/>
        <v>2768242031</v>
      </c>
      <c r="U381" s="127">
        <f t="shared" si="21"/>
        <v>3920730946</v>
      </c>
      <c r="V381" s="127">
        <f t="shared" si="21"/>
        <v>3587452451</v>
      </c>
      <c r="W381" s="127">
        <f t="shared" si="21"/>
        <v>4072429276</v>
      </c>
      <c r="X381" s="127">
        <f t="shared" si="21"/>
        <v>3604896716</v>
      </c>
      <c r="Y381" s="127">
        <f t="shared" si="21"/>
        <v>4088002979</v>
      </c>
      <c r="Z381" s="127">
        <f t="shared" si="21"/>
        <v>4223146027</v>
      </c>
      <c r="AA381" s="127">
        <f t="shared" si="21"/>
        <v>4232561048</v>
      </c>
      <c r="AB381" s="127">
        <f t="shared" si="21"/>
        <v>4044132245</v>
      </c>
      <c r="AC381" s="127">
        <f t="shared" si="21"/>
        <v>4076037176</v>
      </c>
      <c r="AD381" s="127">
        <f t="shared" si="21"/>
        <v>3380555984</v>
      </c>
      <c r="AE381" s="127">
        <f t="shared" si="21"/>
        <v>4819287269</v>
      </c>
      <c r="AF381" s="127">
        <f t="shared" si="21"/>
        <v>3128366793</v>
      </c>
      <c r="AG381" s="127">
        <f t="shared" si="21"/>
        <v>4833427127</v>
      </c>
      <c r="AH381" s="127">
        <f t="shared" si="21"/>
        <v>4492040770</v>
      </c>
      <c r="AI381" s="127">
        <f t="shared" si="21"/>
        <v>5132118925</v>
      </c>
      <c r="AJ381" s="127">
        <f t="shared" si="21"/>
        <v>7422926303</v>
      </c>
      <c r="AK381" s="126">
        <f t="shared" si="21"/>
        <v>5512084125</v>
      </c>
    </row>
    <row r="382" spans="2:37" ht="15" thickBot="1" x14ac:dyDescent="0.35">
      <c r="B382" s="92" t="str">
        <f t="shared" ref="B382:AK382" si="22">(B341)</f>
        <v>Valine</v>
      </c>
      <c r="C382" s="93">
        <f t="shared" si="22"/>
        <v>12.3</v>
      </c>
      <c r="D382" s="93">
        <f t="shared" si="22"/>
        <v>11.8</v>
      </c>
      <c r="E382" s="93">
        <f t="shared" si="22"/>
        <v>12.8</v>
      </c>
      <c r="F382" s="94">
        <f t="shared" si="22"/>
        <v>118.08626</v>
      </c>
      <c r="G382" s="95" t="str">
        <f t="shared" si="22"/>
        <v>pos.</v>
      </c>
      <c r="H382" s="100">
        <f t="shared" si="22"/>
        <v>59965228</v>
      </c>
      <c r="I382" s="101">
        <f t="shared" si="22"/>
        <v>59405827</v>
      </c>
      <c r="J382" s="100">
        <f t="shared" si="22"/>
        <v>6155786631</v>
      </c>
      <c r="K382" s="103">
        <f t="shared" si="22"/>
        <v>8771374934</v>
      </c>
      <c r="L382" s="103">
        <f t="shared" si="22"/>
        <v>6014495973</v>
      </c>
      <c r="M382" s="103">
        <f t="shared" si="22"/>
        <v>7959210668</v>
      </c>
      <c r="N382" s="103">
        <f t="shared" si="22"/>
        <v>8447612352</v>
      </c>
      <c r="O382" s="103">
        <f t="shared" si="22"/>
        <v>7101655422</v>
      </c>
      <c r="P382" s="103">
        <f t="shared" si="22"/>
        <v>8324959771</v>
      </c>
      <c r="Q382" s="103">
        <f t="shared" si="22"/>
        <v>7354204753</v>
      </c>
      <c r="R382" s="103">
        <f t="shared" si="22"/>
        <v>5570576866</v>
      </c>
      <c r="S382" s="103">
        <f t="shared" si="22"/>
        <v>9651546024</v>
      </c>
      <c r="T382" s="103">
        <f t="shared" si="22"/>
        <v>9929086966</v>
      </c>
      <c r="U382" s="103">
        <f t="shared" si="22"/>
        <v>10425591533</v>
      </c>
      <c r="V382" s="103">
        <f t="shared" si="22"/>
        <v>8419622473</v>
      </c>
      <c r="W382" s="103">
        <f t="shared" si="22"/>
        <v>7877880194</v>
      </c>
      <c r="X382" s="103">
        <f t="shared" si="22"/>
        <v>7867674081</v>
      </c>
      <c r="Y382" s="103">
        <f t="shared" si="22"/>
        <v>9773028844</v>
      </c>
      <c r="Z382" s="103">
        <f t="shared" si="22"/>
        <v>9166895520</v>
      </c>
      <c r="AA382" s="103">
        <f t="shared" si="22"/>
        <v>6991937224</v>
      </c>
      <c r="AB382" s="103">
        <f t="shared" si="22"/>
        <v>7463371915</v>
      </c>
      <c r="AC382" s="103">
        <f t="shared" si="22"/>
        <v>6807824658</v>
      </c>
      <c r="AD382" s="103">
        <f t="shared" si="22"/>
        <v>10958758468</v>
      </c>
      <c r="AE382" s="103">
        <f t="shared" si="22"/>
        <v>9490117941</v>
      </c>
      <c r="AF382" s="103">
        <f t="shared" si="22"/>
        <v>6937973016</v>
      </c>
      <c r="AG382" s="103">
        <f t="shared" si="22"/>
        <v>12948701554</v>
      </c>
      <c r="AH382" s="103">
        <f t="shared" si="22"/>
        <v>18864924086</v>
      </c>
      <c r="AI382" s="103">
        <f t="shared" si="22"/>
        <v>12771443872</v>
      </c>
      <c r="AJ382" s="103">
        <f t="shared" si="22"/>
        <v>17154774015</v>
      </c>
      <c r="AK382" s="101">
        <f t="shared" si="22"/>
        <v>11066295369</v>
      </c>
    </row>
    <row r="386" spans="2:37" x14ac:dyDescent="0.3">
      <c r="B386" s="15" t="s">
        <v>373</v>
      </c>
      <c r="C386" s="69" t="s">
        <v>372</v>
      </c>
    </row>
    <row r="387" spans="2:37" ht="15" thickBot="1" x14ac:dyDescent="0.35"/>
    <row r="388" spans="2:37" x14ac:dyDescent="0.3">
      <c r="B388" s="174" t="s">
        <v>363</v>
      </c>
      <c r="C388" s="74" t="s">
        <v>364</v>
      </c>
      <c r="D388" s="176" t="s">
        <v>371</v>
      </c>
      <c r="E388" s="177"/>
      <c r="F388" s="75" t="s">
        <v>366</v>
      </c>
      <c r="G388" s="180" t="s">
        <v>368</v>
      </c>
      <c r="H388" s="174"/>
      <c r="I388" s="180"/>
      <c r="J388" s="84">
        <v>293</v>
      </c>
      <c r="K388" s="104">
        <v>295</v>
      </c>
      <c r="L388" s="76">
        <v>296</v>
      </c>
      <c r="M388" s="76">
        <v>300</v>
      </c>
      <c r="N388" s="104">
        <v>301</v>
      </c>
      <c r="O388" s="76">
        <v>303</v>
      </c>
      <c r="P388" s="76">
        <v>304</v>
      </c>
      <c r="Q388" s="77">
        <v>307</v>
      </c>
      <c r="R388" s="76">
        <v>310</v>
      </c>
      <c r="S388" s="77">
        <v>314</v>
      </c>
      <c r="T388" s="104">
        <v>315</v>
      </c>
      <c r="U388" s="76">
        <v>316</v>
      </c>
      <c r="V388" s="76">
        <v>317</v>
      </c>
      <c r="W388" s="76">
        <v>318</v>
      </c>
      <c r="X388" s="76">
        <v>319</v>
      </c>
      <c r="Y388" s="76">
        <v>321</v>
      </c>
      <c r="Z388" s="104">
        <v>322</v>
      </c>
      <c r="AA388" s="76">
        <v>323</v>
      </c>
      <c r="AB388" s="76">
        <v>324</v>
      </c>
      <c r="AC388" s="104">
        <v>325</v>
      </c>
      <c r="AD388" s="104">
        <v>326</v>
      </c>
      <c r="AE388" s="76">
        <v>327</v>
      </c>
      <c r="AF388" s="76">
        <v>328</v>
      </c>
      <c r="AG388" s="77">
        <v>331</v>
      </c>
      <c r="AH388" s="104">
        <v>332</v>
      </c>
      <c r="AI388" s="104">
        <v>333</v>
      </c>
      <c r="AJ388" s="154">
        <v>334</v>
      </c>
      <c r="AK388" s="78">
        <v>335</v>
      </c>
    </row>
    <row r="389" spans="2:37" ht="15" thickBot="1" x14ac:dyDescent="0.35">
      <c r="B389" s="175"/>
      <c r="C389" s="79" t="s">
        <v>365</v>
      </c>
      <c r="D389" s="178"/>
      <c r="E389" s="179"/>
      <c r="F389" s="80" t="s">
        <v>367</v>
      </c>
      <c r="G389" s="181"/>
      <c r="H389" s="105"/>
      <c r="I389" s="106"/>
      <c r="J389" s="83" t="s">
        <v>334</v>
      </c>
      <c r="K389" s="81" t="s">
        <v>335</v>
      </c>
      <c r="L389" s="81" t="s">
        <v>336</v>
      </c>
      <c r="M389" s="81" t="s">
        <v>337</v>
      </c>
      <c r="N389" s="81" t="s">
        <v>338</v>
      </c>
      <c r="O389" s="81" t="s">
        <v>339</v>
      </c>
      <c r="P389" s="81" t="s">
        <v>340</v>
      </c>
      <c r="Q389" s="81" t="s">
        <v>341</v>
      </c>
      <c r="R389" s="81" t="s">
        <v>342</v>
      </c>
      <c r="S389" s="81" t="s">
        <v>343</v>
      </c>
      <c r="T389" s="81" t="s">
        <v>344</v>
      </c>
      <c r="U389" s="81" t="s">
        <v>345</v>
      </c>
      <c r="V389" s="81" t="s">
        <v>346</v>
      </c>
      <c r="W389" s="81" t="s">
        <v>347</v>
      </c>
      <c r="X389" s="81" t="s">
        <v>348</v>
      </c>
      <c r="Y389" s="81" t="s">
        <v>349</v>
      </c>
      <c r="Z389" s="81" t="s">
        <v>350</v>
      </c>
      <c r="AA389" s="81" t="s">
        <v>351</v>
      </c>
      <c r="AB389" s="81" t="s">
        <v>352</v>
      </c>
      <c r="AC389" s="81" t="s">
        <v>353</v>
      </c>
      <c r="AD389" s="81" t="s">
        <v>354</v>
      </c>
      <c r="AE389" s="81" t="s">
        <v>355</v>
      </c>
      <c r="AF389" s="81" t="s">
        <v>356</v>
      </c>
      <c r="AG389" s="81" t="s">
        <v>357</v>
      </c>
      <c r="AH389" s="81" t="s">
        <v>358</v>
      </c>
      <c r="AI389" s="81" t="s">
        <v>359</v>
      </c>
      <c r="AJ389" s="155" t="s">
        <v>360</v>
      </c>
      <c r="AK389" s="106" t="s">
        <v>361</v>
      </c>
    </row>
    <row r="390" spans="2:37" ht="15" thickBot="1" x14ac:dyDescent="0.35"/>
    <row r="391" spans="2:37" x14ac:dyDescent="0.3">
      <c r="B391" s="86" t="str">
        <f>(B360)</f>
        <v>(Iso)Leucine</v>
      </c>
      <c r="C391" s="87">
        <f t="shared" ref="C391:G391" si="23">(C360)</f>
        <v>11.1</v>
      </c>
      <c r="D391" s="87">
        <f t="shared" si="23"/>
        <v>10.5</v>
      </c>
      <c r="E391" s="87">
        <f t="shared" si="23"/>
        <v>11.7</v>
      </c>
      <c r="F391" s="88">
        <f t="shared" si="23"/>
        <v>132.10191</v>
      </c>
      <c r="G391" s="89" t="str">
        <f t="shared" si="23"/>
        <v>pos.</v>
      </c>
      <c r="H391" s="96"/>
      <c r="I391" s="97"/>
      <c r="J391" s="128">
        <f>(J360/J$373)</f>
        <v>0.71129376934595678</v>
      </c>
      <c r="K391" s="129">
        <f t="shared" ref="K391:AK402" si="24">(K360/K$373)</f>
        <v>0.77109306995653004</v>
      </c>
      <c r="L391" s="129">
        <f t="shared" si="24"/>
        <v>0.74866282348095392</v>
      </c>
      <c r="M391" s="129">
        <f t="shared" si="24"/>
        <v>0.78822628693465435</v>
      </c>
      <c r="N391" s="129">
        <f t="shared" si="24"/>
        <v>0.75902257568859166</v>
      </c>
      <c r="O391" s="129">
        <f t="shared" si="24"/>
        <v>0.69347106806345704</v>
      </c>
      <c r="P391" s="129">
        <f t="shared" si="24"/>
        <v>0.77663517524128167</v>
      </c>
      <c r="Q391" s="129">
        <f t="shared" si="24"/>
        <v>0.78580073056637501</v>
      </c>
      <c r="R391" s="129">
        <f t="shared" si="24"/>
        <v>0.74642668887443375</v>
      </c>
      <c r="S391" s="129">
        <f t="shared" si="24"/>
        <v>0.74288484100124985</v>
      </c>
      <c r="T391" s="129">
        <f t="shared" si="24"/>
        <v>0.73948558688291322</v>
      </c>
      <c r="U391" s="129">
        <f t="shared" si="24"/>
        <v>0.96421412124104811</v>
      </c>
      <c r="V391" s="129">
        <f t="shared" si="24"/>
        <v>0.73516362547094227</v>
      </c>
      <c r="W391" s="129">
        <f t="shared" si="24"/>
        <v>0.85391715956675263</v>
      </c>
      <c r="X391" s="129">
        <f t="shared" si="24"/>
        <v>0.77290548810118154</v>
      </c>
      <c r="Y391" s="129">
        <f t="shared" si="24"/>
        <v>0.89520838001830594</v>
      </c>
      <c r="Z391" s="129">
        <f t="shared" si="24"/>
        <v>0.89215268199133235</v>
      </c>
      <c r="AA391" s="129">
        <f t="shared" si="24"/>
        <v>0.80065240385371728</v>
      </c>
      <c r="AB391" s="129">
        <f t="shared" si="24"/>
        <v>0.80268173404660914</v>
      </c>
      <c r="AC391" s="129">
        <f t="shared" si="24"/>
        <v>0.93683927636710085</v>
      </c>
      <c r="AD391" s="129">
        <f t="shared" si="24"/>
        <v>0.74389360121413561</v>
      </c>
      <c r="AE391" s="129">
        <f t="shared" si="24"/>
        <v>1.1218809978341207</v>
      </c>
      <c r="AF391" s="129">
        <f t="shared" si="24"/>
        <v>0.80283488061255626</v>
      </c>
      <c r="AG391" s="129">
        <f t="shared" si="24"/>
        <v>1.0499035861093886</v>
      </c>
      <c r="AH391" s="129">
        <f t="shared" si="24"/>
        <v>0.93324815864267763</v>
      </c>
      <c r="AI391" s="129">
        <f t="shared" si="24"/>
        <v>0.96461252286098431</v>
      </c>
      <c r="AJ391" s="156">
        <f t="shared" si="24"/>
        <v>8.9245991298125631</v>
      </c>
      <c r="AK391" s="130">
        <f t="shared" si="24"/>
        <v>0.77286535516467014</v>
      </c>
    </row>
    <row r="392" spans="2:37" x14ac:dyDescent="0.3">
      <c r="B392" s="90" t="str">
        <f t="shared" ref="B392:G392" si="25">(B361)</f>
        <v>Alanine</v>
      </c>
      <c r="C392" s="71">
        <f t="shared" si="25"/>
        <v>13.5</v>
      </c>
      <c r="D392" s="71">
        <f t="shared" si="25"/>
        <v>13</v>
      </c>
      <c r="E392" s="71">
        <f t="shared" si="25"/>
        <v>14</v>
      </c>
      <c r="F392" s="72">
        <f t="shared" si="25"/>
        <v>90.054959999999994</v>
      </c>
      <c r="G392" s="91" t="str">
        <f t="shared" si="25"/>
        <v>pos.</v>
      </c>
      <c r="H392" s="98"/>
      <c r="I392" s="99"/>
      <c r="J392" s="131">
        <f t="shared" ref="J392:Y403" si="26">(J361/J$373)</f>
        <v>0.12573590309570043</v>
      </c>
      <c r="K392" s="132">
        <f t="shared" si="26"/>
        <v>0.12853379789640521</v>
      </c>
      <c r="L392" s="132">
        <f t="shared" si="26"/>
        <v>0.12976310239235345</v>
      </c>
      <c r="M392" s="132">
        <f t="shared" si="26"/>
        <v>0.13880948003208743</v>
      </c>
      <c r="N392" s="132">
        <f t="shared" si="26"/>
        <v>0.14097693774048048</v>
      </c>
      <c r="O392" s="132">
        <f t="shared" si="26"/>
        <v>0.13766165807376568</v>
      </c>
      <c r="P392" s="132">
        <f t="shared" si="26"/>
        <v>0.15290394108320673</v>
      </c>
      <c r="Q392" s="132">
        <f t="shared" si="26"/>
        <v>0.12359391009565099</v>
      </c>
      <c r="R392" s="132">
        <f t="shared" si="26"/>
        <v>0.1210222486429956</v>
      </c>
      <c r="S392" s="132">
        <f t="shared" si="26"/>
        <v>0.13500057210375604</v>
      </c>
      <c r="T392" s="132">
        <f t="shared" si="26"/>
        <v>0.1478912990061029</v>
      </c>
      <c r="U392" s="132">
        <f t="shared" si="26"/>
        <v>0.16992560102267495</v>
      </c>
      <c r="V392" s="132">
        <f t="shared" si="26"/>
        <v>0.13470251244888717</v>
      </c>
      <c r="W392" s="132">
        <f t="shared" si="26"/>
        <v>0.14524072417879952</v>
      </c>
      <c r="X392" s="132">
        <f t="shared" si="26"/>
        <v>0.16041932762299396</v>
      </c>
      <c r="Y392" s="132">
        <f t="shared" si="26"/>
        <v>0.16294107067896971</v>
      </c>
      <c r="Z392" s="132">
        <f t="shared" si="24"/>
        <v>0.15098886248744264</v>
      </c>
      <c r="AA392" s="132">
        <f t="shared" si="24"/>
        <v>0.15982027640107946</v>
      </c>
      <c r="AB392" s="132">
        <f t="shared" si="24"/>
        <v>0.1370149156700558</v>
      </c>
      <c r="AC392" s="132">
        <f t="shared" si="24"/>
        <v>0.15305651933143999</v>
      </c>
      <c r="AD392" s="132">
        <f t="shared" si="24"/>
        <v>0.17997000195000984</v>
      </c>
      <c r="AE392" s="132">
        <f t="shared" si="24"/>
        <v>0.17777913191471409</v>
      </c>
      <c r="AF392" s="132">
        <f t="shared" si="24"/>
        <v>0.14746126490697359</v>
      </c>
      <c r="AG392" s="132">
        <f t="shared" si="24"/>
        <v>0.24976157970996238</v>
      </c>
      <c r="AH392" s="132">
        <f t="shared" si="24"/>
        <v>0.21917136043196625</v>
      </c>
      <c r="AI392" s="132">
        <f t="shared" si="24"/>
        <v>0.20162650410938499</v>
      </c>
      <c r="AJ392" s="157">
        <f t="shared" si="24"/>
        <v>1.8853473798282394</v>
      </c>
      <c r="AK392" s="133">
        <f t="shared" si="24"/>
        <v>0.1536654279733321</v>
      </c>
    </row>
    <row r="393" spans="2:37" x14ac:dyDescent="0.3">
      <c r="B393" s="90" t="str">
        <f t="shared" ref="B393:G393" si="27">(B362)</f>
        <v>Arginine</v>
      </c>
      <c r="C393" s="71">
        <f t="shared" si="27"/>
        <v>12.25</v>
      </c>
      <c r="D393" s="71">
        <f t="shared" si="27"/>
        <v>11</v>
      </c>
      <c r="E393" s="71">
        <f t="shared" si="27"/>
        <v>13.5</v>
      </c>
      <c r="F393" s="72">
        <f t="shared" si="27"/>
        <v>175.11895000000001</v>
      </c>
      <c r="G393" s="91" t="str">
        <f t="shared" si="27"/>
        <v>pos.</v>
      </c>
      <c r="H393" s="98"/>
      <c r="I393" s="99"/>
      <c r="J393" s="131">
        <f t="shared" si="26"/>
        <v>5.4782000722058196E-4</v>
      </c>
      <c r="K393" s="132">
        <f t="shared" si="24"/>
        <v>3.8310576475195459E-4</v>
      </c>
      <c r="L393" s="132">
        <f t="shared" si="24"/>
        <v>2.8069427424323343E-4</v>
      </c>
      <c r="M393" s="132">
        <f t="shared" si="24"/>
        <v>1.5985641828520492E-4</v>
      </c>
      <c r="N393" s="132">
        <f t="shared" si="24"/>
        <v>1.6516216530864671E-4</v>
      </c>
      <c r="O393" s="132">
        <f t="shared" si="24"/>
        <v>1.213597187167703E-4</v>
      </c>
      <c r="P393" s="132">
        <f t="shared" si="24"/>
        <v>8.6682414275995556E-5</v>
      </c>
      <c r="Q393" s="132">
        <f t="shared" si="24"/>
        <v>6.6603907409976205E-5</v>
      </c>
      <c r="R393" s="132">
        <f t="shared" si="24"/>
        <v>8.435565935963883E-5</v>
      </c>
      <c r="S393" s="132">
        <f t="shared" si="24"/>
        <v>5.3706175272450427E-5</v>
      </c>
      <c r="T393" s="132">
        <f t="shared" si="24"/>
        <v>4.1446077564249066E-5</v>
      </c>
      <c r="U393" s="132">
        <f t="shared" si="24"/>
        <v>2.1374573689587127E-5</v>
      </c>
      <c r="V393" s="132">
        <f t="shared" si="24"/>
        <v>5.012106380604798E-5</v>
      </c>
      <c r="W393" s="132">
        <f t="shared" si="24"/>
        <v>3.6404392605915937E-5</v>
      </c>
      <c r="X393" s="132">
        <f t="shared" si="24"/>
        <v>2.7790095514712089E-5</v>
      </c>
      <c r="Y393" s="132">
        <f t="shared" si="24"/>
        <v>4.1240403036177001E-5</v>
      </c>
      <c r="Z393" s="132">
        <f t="shared" si="24"/>
        <v>6.6258525796220069E-5</v>
      </c>
      <c r="AA393" s="132">
        <f t="shared" si="24"/>
        <v>4.1485016511602212E-5</v>
      </c>
      <c r="AB393" s="132">
        <f t="shared" si="24"/>
        <v>3.1124932568306854E-5</v>
      </c>
      <c r="AC393" s="132">
        <f t="shared" si="24"/>
        <v>3.0170021070367328E-5</v>
      </c>
      <c r="AD393" s="132">
        <f t="shared" si="24"/>
        <v>1.661615100358498E-5</v>
      </c>
      <c r="AE393" s="132">
        <f t="shared" si="24"/>
        <v>7.4936963742378542E-6</v>
      </c>
      <c r="AF393" s="132">
        <f t="shared" si="24"/>
        <v>1.7931137156178022E-5</v>
      </c>
      <c r="AG393" s="132">
        <f t="shared" si="24"/>
        <v>5.1266189618347093E-5</v>
      </c>
      <c r="AH393" s="132">
        <f t="shared" si="24"/>
        <v>1.3622573805261545E-5</v>
      </c>
      <c r="AI393" s="132">
        <f t="shared" si="24"/>
        <v>1.5557303253328045E-5</v>
      </c>
      <c r="AJ393" s="157">
        <f t="shared" si="24"/>
        <v>4.0646234906511042E-5</v>
      </c>
      <c r="AK393" s="133">
        <f t="shared" si="24"/>
        <v>2.1282030541523765E-5</v>
      </c>
    </row>
    <row r="394" spans="2:37" x14ac:dyDescent="0.3">
      <c r="B394" s="90" t="str">
        <f t="shared" ref="B394:G394" si="28">(B363)</f>
        <v>Asparagine</v>
      </c>
      <c r="C394" s="71">
        <f t="shared" si="28"/>
        <v>14.5</v>
      </c>
      <c r="D394" s="71">
        <f t="shared" si="28"/>
        <v>14</v>
      </c>
      <c r="E394" s="71">
        <f t="shared" si="28"/>
        <v>15</v>
      </c>
      <c r="F394" s="72">
        <f t="shared" si="28"/>
        <v>133.06076999999999</v>
      </c>
      <c r="G394" s="91" t="str">
        <f t="shared" si="28"/>
        <v>pos.</v>
      </c>
      <c r="H394" s="98"/>
      <c r="I394" s="99"/>
      <c r="J394" s="131">
        <f t="shared" si="26"/>
        <v>9.2204570879823693E-3</v>
      </c>
      <c r="K394" s="132">
        <f t="shared" si="24"/>
        <v>8.4360408863141494E-3</v>
      </c>
      <c r="L394" s="132">
        <f t="shared" si="24"/>
        <v>1.139980377091954E-2</v>
      </c>
      <c r="M394" s="132">
        <f t="shared" si="24"/>
        <v>9.6793339925586273E-3</v>
      </c>
      <c r="N394" s="132">
        <f t="shared" si="24"/>
        <v>7.4012714367986451E-3</v>
      </c>
      <c r="O394" s="132">
        <f t="shared" si="24"/>
        <v>8.2500215584646944E-3</v>
      </c>
      <c r="P394" s="132">
        <f t="shared" si="24"/>
        <v>1.1663180121916554E-2</v>
      </c>
      <c r="Q394" s="132">
        <f t="shared" si="24"/>
        <v>8.1504969995419545E-3</v>
      </c>
      <c r="R394" s="132">
        <f t="shared" si="24"/>
        <v>9.570592903546303E-3</v>
      </c>
      <c r="S394" s="132">
        <f t="shared" si="24"/>
        <v>7.2031523411149921E-3</v>
      </c>
      <c r="T394" s="132">
        <f t="shared" si="24"/>
        <v>6.4458316258630853E-3</v>
      </c>
      <c r="U394" s="132">
        <f t="shared" si="24"/>
        <v>1.4436535166786566E-2</v>
      </c>
      <c r="V394" s="132">
        <f t="shared" si="24"/>
        <v>1.1935774432896425E-2</v>
      </c>
      <c r="W394" s="132">
        <f t="shared" si="24"/>
        <v>1.5657591783629521E-2</v>
      </c>
      <c r="X394" s="132">
        <f t="shared" si="24"/>
        <v>1.3151078631485088E-2</v>
      </c>
      <c r="Y394" s="132">
        <f t="shared" si="24"/>
        <v>1.24140952886373E-2</v>
      </c>
      <c r="Z394" s="132">
        <f t="shared" si="24"/>
        <v>1.1900901069871813E-2</v>
      </c>
      <c r="AA394" s="132">
        <f t="shared" si="24"/>
        <v>1.0805777981656804E-2</v>
      </c>
      <c r="AB394" s="132">
        <f t="shared" si="24"/>
        <v>9.4378496053683161E-3</v>
      </c>
      <c r="AC394" s="132">
        <f t="shared" si="24"/>
        <v>1.5272967883087523E-2</v>
      </c>
      <c r="AD394" s="132">
        <f t="shared" si="24"/>
        <v>9.6417788833750556E-3</v>
      </c>
      <c r="AE394" s="132">
        <f t="shared" si="24"/>
        <v>2.4450914676280182E-2</v>
      </c>
      <c r="AF394" s="132">
        <f t="shared" si="24"/>
        <v>8.4173885668459448E-3</v>
      </c>
      <c r="AG394" s="132">
        <f t="shared" si="24"/>
        <v>1.0563520481360117E-2</v>
      </c>
      <c r="AH394" s="132">
        <f t="shared" si="24"/>
        <v>8.4094015300759974E-3</v>
      </c>
      <c r="AI394" s="132">
        <f t="shared" si="24"/>
        <v>1.1654873821349748E-2</v>
      </c>
      <c r="AJ394" s="157">
        <f t="shared" si="24"/>
        <v>0.15997144187528931</v>
      </c>
      <c r="AK394" s="133">
        <f t="shared" si="24"/>
        <v>9.1337056775469359E-3</v>
      </c>
    </row>
    <row r="395" spans="2:37" x14ac:dyDescent="0.3">
      <c r="B395" s="90" t="str">
        <f t="shared" ref="B395:G395" si="29">(B364)</f>
        <v>Aspartate</v>
      </c>
      <c r="C395" s="71">
        <f t="shared" si="29"/>
        <v>13.75</v>
      </c>
      <c r="D395" s="71">
        <f t="shared" si="29"/>
        <v>13</v>
      </c>
      <c r="E395" s="71">
        <f t="shared" si="29"/>
        <v>14.5</v>
      </c>
      <c r="F395" s="72">
        <f t="shared" si="29"/>
        <v>132.03022999999999</v>
      </c>
      <c r="G395" s="91" t="str">
        <f t="shared" si="29"/>
        <v>neg.</v>
      </c>
      <c r="H395" s="98"/>
      <c r="I395" s="99"/>
      <c r="J395" s="131">
        <f>(J364/J$374)/10</f>
        <v>0.2739793981785793</v>
      </c>
      <c r="K395" s="132">
        <f t="shared" ref="K395:AK395" si="30">(K364/K$374)/10</f>
        <v>0.20476723380639877</v>
      </c>
      <c r="L395" s="132">
        <f t="shared" si="30"/>
        <v>0.18773060865911018</v>
      </c>
      <c r="M395" s="132">
        <f t="shared" si="30"/>
        <v>0.17469113766709354</v>
      </c>
      <c r="N395" s="132">
        <f t="shared" si="30"/>
        <v>0.17244598452765131</v>
      </c>
      <c r="O395" s="132">
        <f t="shared" si="30"/>
        <v>0.15874076366628531</v>
      </c>
      <c r="P395" s="132">
        <f t="shared" si="30"/>
        <v>0.15936084241231568</v>
      </c>
      <c r="Q395" s="132">
        <f t="shared" si="30"/>
        <v>0.17079052813803347</v>
      </c>
      <c r="R395" s="132">
        <f t="shared" si="30"/>
        <v>0.18941628568423236</v>
      </c>
      <c r="S395" s="132">
        <f t="shared" si="30"/>
        <v>0.17851360013535378</v>
      </c>
      <c r="T395" s="132">
        <f t="shared" si="30"/>
        <v>0.18815321172717825</v>
      </c>
      <c r="U395" s="132">
        <f t="shared" si="30"/>
        <v>0.21464426136914519</v>
      </c>
      <c r="V395" s="132">
        <f t="shared" si="30"/>
        <v>0.1407116637730102</v>
      </c>
      <c r="W395" s="132">
        <f t="shared" si="30"/>
        <v>0.15633201478497105</v>
      </c>
      <c r="X395" s="132">
        <f t="shared" si="30"/>
        <v>0.20067058572032898</v>
      </c>
      <c r="Y395" s="132">
        <f t="shared" si="30"/>
        <v>0.2147505619601453</v>
      </c>
      <c r="Z395" s="132">
        <f t="shared" si="30"/>
        <v>0.26346247283119328</v>
      </c>
      <c r="AA395" s="132">
        <f t="shared" si="30"/>
        <v>0.1906417781562926</v>
      </c>
      <c r="AB395" s="132">
        <f t="shared" si="30"/>
        <v>0.20429701281900506</v>
      </c>
      <c r="AC395" s="132">
        <f t="shared" si="30"/>
        <v>0.31893756684837771</v>
      </c>
      <c r="AD395" s="132">
        <f t="shared" si="30"/>
        <v>0.23053140584069873</v>
      </c>
      <c r="AE395" s="132">
        <f t="shared" si="30"/>
        <v>0.33485574576548427</v>
      </c>
      <c r="AF395" s="132">
        <f t="shared" si="30"/>
        <v>0.30402059079849458</v>
      </c>
      <c r="AG395" s="132">
        <f t="shared" si="30"/>
        <v>0.26645830531774817</v>
      </c>
      <c r="AH395" s="132">
        <f t="shared" si="30"/>
        <v>0.21337606814766269</v>
      </c>
      <c r="AI395" s="132">
        <f t="shared" si="30"/>
        <v>0.23759529681509192</v>
      </c>
      <c r="AJ395" s="157">
        <f t="shared" si="30"/>
        <v>4.2088218479307837</v>
      </c>
      <c r="AK395" s="133">
        <f t="shared" si="30"/>
        <v>0.18144102798534098</v>
      </c>
    </row>
    <row r="396" spans="2:37" x14ac:dyDescent="0.3">
      <c r="B396" s="90" t="str">
        <f t="shared" ref="B396:G396" si="31">(B365)</f>
        <v>Cysteine</v>
      </c>
      <c r="C396" s="71">
        <f t="shared" si="31"/>
        <v>13.4</v>
      </c>
      <c r="D396" s="71">
        <f t="shared" si="31"/>
        <v>12.8</v>
      </c>
      <c r="E396" s="71">
        <f t="shared" si="31"/>
        <v>14</v>
      </c>
      <c r="F396" s="72">
        <f t="shared" si="31"/>
        <v>122.02703</v>
      </c>
      <c r="G396" s="91" t="str">
        <f t="shared" si="31"/>
        <v>pos.</v>
      </c>
      <c r="H396" s="98"/>
      <c r="I396" s="99"/>
      <c r="J396" s="131">
        <f t="shared" si="26"/>
        <v>6.2577234339505048E-4</v>
      </c>
      <c r="K396" s="132">
        <f t="shared" si="24"/>
        <v>1.3359507929850973E-3</v>
      </c>
      <c r="L396" s="132">
        <f t="shared" si="24"/>
        <v>1.4273661664415205E-3</v>
      </c>
      <c r="M396" s="132">
        <f t="shared" si="24"/>
        <v>1.4047322072046897E-3</v>
      </c>
      <c r="N396" s="132">
        <f t="shared" si="24"/>
        <v>1.4221576699932888E-3</v>
      </c>
      <c r="O396" s="132">
        <f t="shared" si="24"/>
        <v>1.6503719656042126E-3</v>
      </c>
      <c r="P396" s="132">
        <f t="shared" si="24"/>
        <v>1.7634118215155785E-3</v>
      </c>
      <c r="Q396" s="132">
        <f t="shared" si="24"/>
        <v>2.4853435406399661E-3</v>
      </c>
      <c r="R396" s="132">
        <f t="shared" si="24"/>
        <v>1.3001619960982217E-3</v>
      </c>
      <c r="S396" s="132">
        <f t="shared" si="24"/>
        <v>1.5972288004768328E-3</v>
      </c>
      <c r="T396" s="132">
        <f t="shared" si="24"/>
        <v>2.3603142501121819E-3</v>
      </c>
      <c r="U396" s="132">
        <f t="shared" si="24"/>
        <v>3.6374855923611074E-3</v>
      </c>
      <c r="V396" s="132">
        <f t="shared" si="24"/>
        <v>2.1408081240620268E-3</v>
      </c>
      <c r="W396" s="132">
        <f t="shared" si="24"/>
        <v>2.39105475462594E-3</v>
      </c>
      <c r="X396" s="132">
        <f t="shared" si="24"/>
        <v>2.4019917073136734E-3</v>
      </c>
      <c r="Y396" s="132">
        <f t="shared" si="24"/>
        <v>2.7789345995957791E-3</v>
      </c>
      <c r="Z396" s="132">
        <f t="shared" si="24"/>
        <v>3.6307277597473573E-3</v>
      </c>
      <c r="AA396" s="132">
        <f t="shared" si="24"/>
        <v>3.4874699305352374E-3</v>
      </c>
      <c r="AB396" s="132">
        <f t="shared" si="24"/>
        <v>3.1417841051922077E-3</v>
      </c>
      <c r="AC396" s="132">
        <f t="shared" si="24"/>
        <v>2.6710879684043141E-3</v>
      </c>
      <c r="AD396" s="132">
        <f t="shared" si="24"/>
        <v>3.8519861456519423E-3</v>
      </c>
      <c r="AE396" s="132">
        <f t="shared" si="24"/>
        <v>6.8311078440329671E-3</v>
      </c>
      <c r="AF396" s="132">
        <f t="shared" si="24"/>
        <v>2.4239182203024635E-3</v>
      </c>
      <c r="AG396" s="132">
        <f t="shared" si="24"/>
        <v>5.5114097587638262E-3</v>
      </c>
      <c r="AH396" s="132">
        <f t="shared" si="24"/>
        <v>4.3128852482577969E-3</v>
      </c>
      <c r="AI396" s="132">
        <f t="shared" si="24"/>
        <v>4.9924024528157623E-3</v>
      </c>
      <c r="AJ396" s="157">
        <f t="shared" si="24"/>
        <v>6.6927596624284505E-2</v>
      </c>
      <c r="AK396" s="133">
        <f t="shared" si="24"/>
        <v>4.0454264355624936E-3</v>
      </c>
    </row>
    <row r="397" spans="2:37" x14ac:dyDescent="0.3">
      <c r="B397" s="145" t="str">
        <f t="shared" ref="B397:G397" si="32">(B366)</f>
        <v>Cystine</v>
      </c>
      <c r="C397" s="146">
        <f t="shared" si="32"/>
        <v>16.600000000000001</v>
      </c>
      <c r="D397" s="146">
        <f t="shared" si="32"/>
        <v>15.5</v>
      </c>
      <c r="E397" s="146">
        <f t="shared" si="32"/>
        <v>17.7</v>
      </c>
      <c r="F397" s="147">
        <f t="shared" si="32"/>
        <v>241.03111999999999</v>
      </c>
      <c r="G397" s="148" t="str">
        <f t="shared" si="32"/>
        <v>pos.</v>
      </c>
      <c r="H397" s="149"/>
      <c r="I397" s="150"/>
      <c r="J397" s="151">
        <f t="shared" si="26"/>
        <v>7.9448705783591387E-4</v>
      </c>
      <c r="K397" s="152">
        <f t="shared" si="24"/>
        <v>2.7731390653405226E-4</v>
      </c>
      <c r="L397" s="152">
        <f t="shared" si="24"/>
        <v>3.7204492561244723E-4</v>
      </c>
      <c r="M397" s="152">
        <f t="shared" si="24"/>
        <v>2.6250364740084922E-4</v>
      </c>
      <c r="N397" s="152">
        <f t="shared" si="24"/>
        <v>1.9048802420319912E-4</v>
      </c>
      <c r="O397" s="152">
        <f t="shared" si="24"/>
        <v>1.8215796384198762E-4</v>
      </c>
      <c r="P397" s="152">
        <f t="shared" si="24"/>
        <v>1.7178257858582665E-4</v>
      </c>
      <c r="Q397" s="152">
        <f t="shared" si="24"/>
        <v>1.9385262643600938E-4</v>
      </c>
      <c r="R397" s="152">
        <f t="shared" si="24"/>
        <v>2.8265819323013662E-4</v>
      </c>
      <c r="S397" s="152">
        <f t="shared" si="24"/>
        <v>1.1195952795956882E-4</v>
      </c>
      <c r="T397" s="152">
        <f t="shared" si="24"/>
        <v>2.0269110471429544E-4</v>
      </c>
      <c r="U397" s="152">
        <f t="shared" si="24"/>
        <v>1.5002454711072818E-4</v>
      </c>
      <c r="V397" s="152">
        <f t="shared" si="24"/>
        <v>8.0112403784583441E-5</v>
      </c>
      <c r="W397" s="152">
        <f t="shared" si="24"/>
        <v>7.6606536603742917E-5</v>
      </c>
      <c r="X397" s="152">
        <f t="shared" si="24"/>
        <v>6.4643092743569305E-5</v>
      </c>
      <c r="Y397" s="152">
        <f t="shared" si="24"/>
        <v>8.0787848989544503E-5</v>
      </c>
      <c r="Z397" s="152">
        <f t="shared" si="24"/>
        <v>1.0460328822581641E-4</v>
      </c>
      <c r="AA397" s="152">
        <f t="shared" si="24"/>
        <v>1.1708929861004249E-4</v>
      </c>
      <c r="AB397" s="152">
        <f t="shared" si="24"/>
        <v>5.2689192714108489E-5</v>
      </c>
      <c r="AC397" s="152">
        <f t="shared" si="24"/>
        <v>2.2326430409417869E-4</v>
      </c>
      <c r="AD397" s="152">
        <f t="shared" si="24"/>
        <v>1.377634796743852E-4</v>
      </c>
      <c r="AE397" s="152">
        <f t="shared" si="24"/>
        <v>3.0810447203693511E-4</v>
      </c>
      <c r="AF397" s="152">
        <f t="shared" si="24"/>
        <v>2.0884370830974474E-4</v>
      </c>
      <c r="AG397" s="152">
        <f t="shared" si="24"/>
        <v>7.1966723224251423E-5</v>
      </c>
      <c r="AH397" s="152">
        <f t="shared" si="24"/>
        <v>5.2443123171392667E-5</v>
      </c>
      <c r="AI397" s="152">
        <f t="shared" si="24"/>
        <v>5.6275926980718401E-5</v>
      </c>
      <c r="AJ397" s="157">
        <f t="shared" si="24"/>
        <v>2.4382138542938618E-4</v>
      </c>
      <c r="AK397" s="153">
        <f t="shared" si="24"/>
        <v>2.8152978995516701E-5</v>
      </c>
    </row>
    <row r="398" spans="2:37" x14ac:dyDescent="0.3">
      <c r="B398" s="90" t="str">
        <f t="shared" ref="B398:G398" si="33">(B367)</f>
        <v>Glutamate</v>
      </c>
      <c r="C398" s="71">
        <f t="shared" si="33"/>
        <v>13.8</v>
      </c>
      <c r="D398" s="71">
        <f t="shared" si="33"/>
        <v>13.3</v>
      </c>
      <c r="E398" s="71">
        <f t="shared" si="33"/>
        <v>14.3</v>
      </c>
      <c r="F398" s="72">
        <f t="shared" si="33"/>
        <v>146.04588000000001</v>
      </c>
      <c r="G398" s="91" t="str">
        <f t="shared" si="33"/>
        <v>neg.</v>
      </c>
      <c r="H398" s="98"/>
      <c r="I398" s="99"/>
      <c r="J398" s="131">
        <f>(J367/J$374)/10</f>
        <v>0.51365098990900715</v>
      </c>
      <c r="K398" s="132">
        <f t="shared" ref="K398:AK398" si="34">(K367/K$374)/10</f>
        <v>0.53619197396004525</v>
      </c>
      <c r="L398" s="132">
        <f t="shared" si="34"/>
        <v>0.43444149052034292</v>
      </c>
      <c r="M398" s="132">
        <f t="shared" si="34"/>
        <v>0.4235231584436131</v>
      </c>
      <c r="N398" s="132">
        <f t="shared" si="34"/>
        <v>0.5183847976947018</v>
      </c>
      <c r="O398" s="132">
        <f t="shared" si="34"/>
        <v>0.35689761797716008</v>
      </c>
      <c r="P398" s="132">
        <f t="shared" si="34"/>
        <v>0.52679452329640908</v>
      </c>
      <c r="Q398" s="132">
        <f t="shared" si="34"/>
        <v>0.54851945685847248</v>
      </c>
      <c r="R398" s="132">
        <f t="shared" si="34"/>
        <v>0.55591622269246943</v>
      </c>
      <c r="S398" s="132">
        <f t="shared" si="34"/>
        <v>0.54095376132538975</v>
      </c>
      <c r="T398" s="132">
        <f t="shared" si="34"/>
        <v>0.48854625500875998</v>
      </c>
      <c r="U398" s="132">
        <f t="shared" si="34"/>
        <v>0.49142296404900376</v>
      </c>
      <c r="V398" s="132">
        <f t="shared" si="34"/>
        <v>0.42855797038755927</v>
      </c>
      <c r="W398" s="132">
        <f t="shared" si="34"/>
        <v>0.39671008043394668</v>
      </c>
      <c r="X398" s="132">
        <f t="shared" si="34"/>
        <v>0.720826537572959</v>
      </c>
      <c r="Y398" s="132">
        <f t="shared" si="34"/>
        <v>0.60967968512869053</v>
      </c>
      <c r="Z398" s="132">
        <f t="shared" si="34"/>
        <v>0.75319624307099664</v>
      </c>
      <c r="AA398" s="132">
        <f t="shared" si="34"/>
        <v>0.58806319764536519</v>
      </c>
      <c r="AB398" s="132">
        <f t="shared" si="34"/>
        <v>0.59855002783246336</v>
      </c>
      <c r="AC398" s="132">
        <f t="shared" si="34"/>
        <v>0.77037859514509133</v>
      </c>
      <c r="AD398" s="132">
        <f t="shared" si="34"/>
        <v>0.5467804956120047</v>
      </c>
      <c r="AE398" s="132">
        <f t="shared" si="34"/>
        <v>0.63345728331781204</v>
      </c>
      <c r="AF398" s="132">
        <f t="shared" si="34"/>
        <v>0.70857403588989176</v>
      </c>
      <c r="AG398" s="132">
        <f t="shared" si="34"/>
        <v>0.80154602251637574</v>
      </c>
      <c r="AH398" s="132">
        <f t="shared" si="34"/>
        <v>0.65800321498211756</v>
      </c>
      <c r="AI398" s="132">
        <f t="shared" si="34"/>
        <v>0.66381177183292817</v>
      </c>
      <c r="AJ398" s="157">
        <f t="shared" si="34"/>
        <v>11.332267176989955</v>
      </c>
      <c r="AK398" s="133">
        <f t="shared" si="34"/>
        <v>0.42941083644538997</v>
      </c>
    </row>
    <row r="399" spans="2:37" x14ac:dyDescent="0.3">
      <c r="B399" s="90" t="str">
        <f t="shared" ref="B399:G399" si="35">(B368)</f>
        <v>Glutamine</v>
      </c>
      <c r="C399" s="71">
        <f t="shared" si="35"/>
        <v>14.1</v>
      </c>
      <c r="D399" s="71">
        <f t="shared" si="35"/>
        <v>13.5</v>
      </c>
      <c r="E399" s="71">
        <f t="shared" si="35"/>
        <v>14.7</v>
      </c>
      <c r="F399" s="72">
        <f t="shared" si="35"/>
        <v>147.07642000000001</v>
      </c>
      <c r="G399" s="91" t="str">
        <f t="shared" si="35"/>
        <v>pos.</v>
      </c>
      <c r="H399" s="98"/>
      <c r="I399" s="99"/>
      <c r="J399" s="131">
        <f t="shared" si="26"/>
        <v>0.23234374765281846</v>
      </c>
      <c r="K399" s="132">
        <f t="shared" si="24"/>
        <v>0.13502693245933853</v>
      </c>
      <c r="L399" s="132">
        <f t="shared" si="24"/>
        <v>0.19458263841907059</v>
      </c>
      <c r="M399" s="132">
        <f t="shared" si="24"/>
        <v>0.17235886005902418</v>
      </c>
      <c r="N399" s="132">
        <f t="shared" si="24"/>
        <v>0.10949059169684809</v>
      </c>
      <c r="O399" s="132">
        <f t="shared" si="24"/>
        <v>0.1770670844013594</v>
      </c>
      <c r="P399" s="132">
        <f t="shared" si="24"/>
        <v>0.1106800948371376</v>
      </c>
      <c r="Q399" s="132">
        <f t="shared" si="24"/>
        <v>7.2889026714672248E-2</v>
      </c>
      <c r="R399" s="132">
        <f t="shared" si="24"/>
        <v>7.5246623080518354E-2</v>
      </c>
      <c r="S399" s="132">
        <f t="shared" si="24"/>
        <v>0.11545827265834605</v>
      </c>
      <c r="T399" s="132">
        <f t="shared" si="24"/>
        <v>0.10672778506003798</v>
      </c>
      <c r="U399" s="132">
        <f t="shared" si="24"/>
        <v>0.12229904102391335</v>
      </c>
      <c r="V399" s="132">
        <f t="shared" si="24"/>
        <v>0.11556445179010258</v>
      </c>
      <c r="W399" s="132">
        <f t="shared" si="24"/>
        <v>9.9407528265277809E-2</v>
      </c>
      <c r="X399" s="132">
        <f t="shared" si="24"/>
        <v>0.10357561030180988</v>
      </c>
      <c r="Y399" s="132">
        <f t="shared" si="24"/>
        <v>0.12093389410136621</v>
      </c>
      <c r="Z399" s="132">
        <f t="shared" si="24"/>
        <v>8.1016584390690649E-2</v>
      </c>
      <c r="AA399" s="132">
        <f t="shared" si="24"/>
        <v>0.11909288305839942</v>
      </c>
      <c r="AB399" s="132">
        <f t="shared" si="24"/>
        <v>9.8478666720600377E-2</v>
      </c>
      <c r="AC399" s="132">
        <f t="shared" si="24"/>
        <v>0.14054400555003557</v>
      </c>
      <c r="AD399" s="132">
        <f t="shared" si="24"/>
        <v>0.11192061357582141</v>
      </c>
      <c r="AE399" s="132">
        <f t="shared" si="24"/>
        <v>0.23932755712341167</v>
      </c>
      <c r="AF399" s="132">
        <f t="shared" si="24"/>
        <v>0.16489321557229369</v>
      </c>
      <c r="AG399" s="132">
        <f t="shared" si="24"/>
        <v>0.11051919214479637</v>
      </c>
      <c r="AH399" s="132">
        <f t="shared" si="24"/>
        <v>5.3070886294793437E-2</v>
      </c>
      <c r="AI399" s="132">
        <f t="shared" si="24"/>
        <v>0.10056768733583492</v>
      </c>
      <c r="AJ399" s="157">
        <f t="shared" si="24"/>
        <v>0.7978106789550331</v>
      </c>
      <c r="AK399" s="133">
        <f t="shared" si="24"/>
        <v>0.1420987285449623</v>
      </c>
    </row>
    <row r="400" spans="2:37" x14ac:dyDescent="0.3">
      <c r="B400" s="90" t="str">
        <f t="shared" ref="B400:G400" si="36">(B369)</f>
        <v>Glycine</v>
      </c>
      <c r="C400" s="71">
        <f t="shared" si="36"/>
        <v>14.25</v>
      </c>
      <c r="D400" s="71">
        <f t="shared" si="36"/>
        <v>13.8</v>
      </c>
      <c r="E400" s="71">
        <f t="shared" si="36"/>
        <v>14.7</v>
      </c>
      <c r="F400" s="72">
        <f t="shared" si="36"/>
        <v>76.039299999999997</v>
      </c>
      <c r="G400" s="91" t="str">
        <f t="shared" si="36"/>
        <v>pos.</v>
      </c>
      <c r="H400" s="98"/>
      <c r="I400" s="99"/>
      <c r="J400" s="131">
        <f t="shared" si="26"/>
        <v>1.6039218141038127E-2</v>
      </c>
      <c r="K400" s="132">
        <f t="shared" si="24"/>
        <v>1.9117674493043267E-2</v>
      </c>
      <c r="L400" s="132">
        <f t="shared" si="24"/>
        <v>1.7007539418201639E-2</v>
      </c>
      <c r="M400" s="132">
        <f t="shared" si="24"/>
        <v>1.9595546901653077E-2</v>
      </c>
      <c r="N400" s="132">
        <f t="shared" si="24"/>
        <v>1.9389380085438987E-2</v>
      </c>
      <c r="O400" s="132">
        <f t="shared" si="24"/>
        <v>1.6792830859328183E-2</v>
      </c>
      <c r="P400" s="132">
        <f t="shared" si="24"/>
        <v>2.0847524783838178E-2</v>
      </c>
      <c r="Q400" s="132">
        <f t="shared" si="24"/>
        <v>2.1851036222053959E-2</v>
      </c>
      <c r="R400" s="132">
        <f t="shared" si="24"/>
        <v>1.7711070510723088E-2</v>
      </c>
      <c r="S400" s="132">
        <f t="shared" si="24"/>
        <v>1.9451094142374888E-2</v>
      </c>
      <c r="T400" s="132">
        <f t="shared" si="24"/>
        <v>1.8174664106007057E-2</v>
      </c>
      <c r="U400" s="132">
        <f t="shared" si="24"/>
        <v>2.1372622902714914E-2</v>
      </c>
      <c r="V400" s="132">
        <f t="shared" si="24"/>
        <v>1.9490343362619164E-2</v>
      </c>
      <c r="W400" s="132">
        <f t="shared" si="24"/>
        <v>2.1755766369943169E-2</v>
      </c>
      <c r="X400" s="132">
        <f t="shared" si="24"/>
        <v>2.350391846947782E-2</v>
      </c>
      <c r="Y400" s="132">
        <f t="shared" si="24"/>
        <v>2.1028397344058824E-2</v>
      </c>
      <c r="Z400" s="132">
        <f t="shared" si="24"/>
        <v>2.279259184251763E-2</v>
      </c>
      <c r="AA400" s="132">
        <f t="shared" si="24"/>
        <v>2.1595677871559488E-2</v>
      </c>
      <c r="AB400" s="132">
        <f t="shared" si="24"/>
        <v>2.1621834585200034E-2</v>
      </c>
      <c r="AC400" s="132">
        <f t="shared" si="24"/>
        <v>2.4172064609017434E-2</v>
      </c>
      <c r="AD400" s="132">
        <f t="shared" si="24"/>
        <v>2.025777452715596E-2</v>
      </c>
      <c r="AE400" s="132">
        <f t="shared" si="24"/>
        <v>2.7144779209056755E-2</v>
      </c>
      <c r="AF400" s="132">
        <f t="shared" si="24"/>
        <v>2.9561008359186899E-2</v>
      </c>
      <c r="AG400" s="132">
        <f t="shared" si="24"/>
        <v>3.1466849547272822E-2</v>
      </c>
      <c r="AH400" s="132">
        <f t="shared" si="24"/>
        <v>2.5118221995669571E-2</v>
      </c>
      <c r="AI400" s="132">
        <f t="shared" si="24"/>
        <v>3.0183201652108384E-2</v>
      </c>
      <c r="AJ400" s="157">
        <f t="shared" si="24"/>
        <v>0.27520547921950933</v>
      </c>
      <c r="AK400" s="133">
        <f t="shared" si="24"/>
        <v>2.1418100161425181E-2</v>
      </c>
    </row>
    <row r="401" spans="2:37" x14ac:dyDescent="0.3">
      <c r="B401" s="145" t="str">
        <f t="shared" ref="B401:G401" si="37">(B370)</f>
        <v>GSH</v>
      </c>
      <c r="C401" s="146">
        <f t="shared" si="37"/>
        <v>13.5</v>
      </c>
      <c r="D401" s="146">
        <f t="shared" si="37"/>
        <v>13</v>
      </c>
      <c r="E401" s="146">
        <f t="shared" si="37"/>
        <v>14</v>
      </c>
      <c r="F401" s="147">
        <f t="shared" si="37"/>
        <v>308.09107999999998</v>
      </c>
      <c r="G401" s="148" t="str">
        <f t="shared" si="37"/>
        <v>pos.</v>
      </c>
      <c r="H401" s="149"/>
      <c r="I401" s="150"/>
      <c r="J401" s="151">
        <f t="shared" si="26"/>
        <v>0.17429287881467773</v>
      </c>
      <c r="K401" s="152">
        <f t="shared" si="24"/>
        <v>0.24720732317173785</v>
      </c>
      <c r="L401" s="152">
        <f t="shared" si="24"/>
        <v>0.22330324713590377</v>
      </c>
      <c r="M401" s="152">
        <f t="shared" si="24"/>
        <v>0.18947213031437574</v>
      </c>
      <c r="N401" s="152">
        <f t="shared" si="24"/>
        <v>0.19761723155838792</v>
      </c>
      <c r="O401" s="152">
        <f t="shared" si="24"/>
        <v>0.20388981738036185</v>
      </c>
      <c r="P401" s="152">
        <f t="shared" si="24"/>
        <v>0.22067562871052904</v>
      </c>
      <c r="Q401" s="152">
        <f t="shared" si="24"/>
        <v>0.22335708143461647</v>
      </c>
      <c r="R401" s="152">
        <f t="shared" si="24"/>
        <v>0.12242808211963878</v>
      </c>
      <c r="S401" s="152">
        <f t="shared" si="24"/>
        <v>0.18452819532741174</v>
      </c>
      <c r="T401" s="152">
        <f t="shared" si="24"/>
        <v>0.17115774164166792</v>
      </c>
      <c r="U401" s="152">
        <f t="shared" si="24"/>
        <v>0.22817434940184306</v>
      </c>
      <c r="V401" s="152">
        <f t="shared" si="24"/>
        <v>0.20893845917119802</v>
      </c>
      <c r="W401" s="152">
        <f t="shared" si="24"/>
        <v>0.22802647122147138</v>
      </c>
      <c r="X401" s="152">
        <f t="shared" si="24"/>
        <v>0.20994658206933026</v>
      </c>
      <c r="Y401" s="152">
        <f t="shared" si="24"/>
        <v>0.19996756976902355</v>
      </c>
      <c r="Z401" s="152">
        <f t="shared" si="24"/>
        <v>0.19674712675894748</v>
      </c>
      <c r="AA401" s="152">
        <f t="shared" si="24"/>
        <v>0.21697844684186982</v>
      </c>
      <c r="AB401" s="152">
        <f t="shared" si="24"/>
        <v>0.20166648196000322</v>
      </c>
      <c r="AC401" s="152">
        <f t="shared" si="24"/>
        <v>8.6253083763901769E-2</v>
      </c>
      <c r="AD401" s="152">
        <f t="shared" si="24"/>
        <v>0.16335047608826428</v>
      </c>
      <c r="AE401" s="152">
        <f t="shared" si="24"/>
        <v>0.14415547898899356</v>
      </c>
      <c r="AF401" s="152">
        <f t="shared" si="24"/>
        <v>8.5126558974343777E-2</v>
      </c>
      <c r="AG401" s="152">
        <f t="shared" si="24"/>
        <v>0.22058014048618771</v>
      </c>
      <c r="AH401" s="152">
        <f t="shared" si="24"/>
        <v>0.24088677343078657</v>
      </c>
      <c r="AI401" s="152">
        <f t="shared" si="24"/>
        <v>0.21938428444213573</v>
      </c>
      <c r="AJ401" s="157">
        <f t="shared" si="24"/>
        <v>1.9427923966317955</v>
      </c>
      <c r="AK401" s="153">
        <f t="shared" si="24"/>
        <v>0.19921098454733804</v>
      </c>
    </row>
    <row r="402" spans="2:37" x14ac:dyDescent="0.3">
      <c r="B402" s="145" t="str">
        <f t="shared" ref="B402:G402" si="38">(B371)</f>
        <v>GSSG</v>
      </c>
      <c r="C402" s="146">
        <f t="shared" si="38"/>
        <v>14.5</v>
      </c>
      <c r="D402" s="146">
        <f t="shared" si="38"/>
        <v>14</v>
      </c>
      <c r="E402" s="146">
        <f t="shared" si="38"/>
        <v>15</v>
      </c>
      <c r="F402" s="147">
        <f t="shared" si="38"/>
        <v>613.15923999999995</v>
      </c>
      <c r="G402" s="148" t="str">
        <f t="shared" si="38"/>
        <v>pos.</v>
      </c>
      <c r="H402" s="149"/>
      <c r="I402" s="150"/>
      <c r="J402" s="151">
        <f t="shared" si="26"/>
        <v>2.3152504673555955E-2</v>
      </c>
      <c r="K402" s="152">
        <f t="shared" si="24"/>
        <v>2.031009558162428E-2</v>
      </c>
      <c r="L402" s="152">
        <f t="shared" si="24"/>
        <v>2.6130939232653978E-2</v>
      </c>
      <c r="M402" s="152">
        <f t="shared" si="24"/>
        <v>2.5501559062450357E-2</v>
      </c>
      <c r="N402" s="152">
        <f t="shared" si="24"/>
        <v>2.3727517365365394E-2</v>
      </c>
      <c r="O402" s="152">
        <f t="shared" si="24"/>
        <v>1.6913980007134854E-2</v>
      </c>
      <c r="P402" s="152">
        <f t="shared" si="24"/>
        <v>1.8609564333978038E-2</v>
      </c>
      <c r="Q402" s="152">
        <f t="shared" si="24"/>
        <v>1.6610281650745497E-2</v>
      </c>
      <c r="R402" s="152">
        <f t="shared" si="24"/>
        <v>1.3384218030185819E-2</v>
      </c>
      <c r="S402" s="152">
        <f t="shared" si="24"/>
        <v>2.2877620036151264E-2</v>
      </c>
      <c r="T402" s="152">
        <f t="shared" si="24"/>
        <v>2.4902547996667437E-2</v>
      </c>
      <c r="U402" s="152">
        <f t="shared" si="24"/>
        <v>2.6012937661660986E-2</v>
      </c>
      <c r="V402" s="152">
        <f t="shared" si="24"/>
        <v>2.1619386499992076E-2</v>
      </c>
      <c r="W402" s="152">
        <f t="shared" si="24"/>
        <v>2.2759890315346861E-2</v>
      </c>
      <c r="X402" s="152">
        <f t="shared" si="24"/>
        <v>2.3018891524455055E-2</v>
      </c>
      <c r="Y402" s="152">
        <f t="shared" si="24"/>
        <v>2.3899247992862714E-2</v>
      </c>
      <c r="Z402" s="152">
        <f t="shared" si="24"/>
        <v>2.7195339019744556E-2</v>
      </c>
      <c r="AA402" s="152">
        <f t="shared" si="24"/>
        <v>2.2145616687944292E-2</v>
      </c>
      <c r="AB402" s="152">
        <f t="shared" si="24"/>
        <v>2.7485199077671812E-2</v>
      </c>
      <c r="AC402" s="152">
        <f t="shared" si="24"/>
        <v>2.8953216215432658E-2</v>
      </c>
      <c r="AD402" s="152">
        <f t="shared" si="24"/>
        <v>2.1620205505471196E-2</v>
      </c>
      <c r="AE402" s="152">
        <f t="shared" si="24"/>
        <v>2.8430379251030643E-2</v>
      </c>
      <c r="AF402" s="152">
        <f t="shared" si="24"/>
        <v>3.4491088864253568E-2</v>
      </c>
      <c r="AG402" s="152">
        <f t="shared" si="24"/>
        <v>2.9457959718833707E-2</v>
      </c>
      <c r="AH402" s="152">
        <f t="shared" si="24"/>
        <v>2.4706669815242763E-2</v>
      </c>
      <c r="AI402" s="152">
        <f t="shared" si="24"/>
        <v>2.6015116213603161E-2</v>
      </c>
      <c r="AJ402" s="157">
        <f t="shared" si="24"/>
        <v>0.20242359006478458</v>
      </c>
      <c r="AK402" s="153">
        <f t="shared" si="24"/>
        <v>2.2238819860245174E-2</v>
      </c>
    </row>
    <row r="403" spans="2:37" x14ac:dyDescent="0.3">
      <c r="B403" s="90" t="str">
        <f t="shared" ref="B403:G403" si="39">(B372)</f>
        <v>Histidine</v>
      </c>
      <c r="C403" s="71">
        <f t="shared" si="39"/>
        <v>17.350000000000001</v>
      </c>
      <c r="D403" s="71">
        <f t="shared" si="39"/>
        <v>15.9</v>
      </c>
      <c r="E403" s="71">
        <f t="shared" si="39"/>
        <v>18.8</v>
      </c>
      <c r="F403" s="72">
        <f t="shared" si="39"/>
        <v>156.07675</v>
      </c>
      <c r="G403" s="91" t="str">
        <f t="shared" si="39"/>
        <v>pos.</v>
      </c>
      <c r="H403" s="98"/>
      <c r="I403" s="99"/>
      <c r="J403" s="131">
        <f t="shared" si="26"/>
        <v>0.54418981940190891</v>
      </c>
      <c r="K403" s="132">
        <f t="shared" ref="K403:AK403" si="40">(K372/K$373)</f>
        <v>0.57929074971984995</v>
      </c>
      <c r="L403" s="132">
        <f t="shared" si="40"/>
        <v>0.57141338173204093</v>
      </c>
      <c r="M403" s="132">
        <f t="shared" si="40"/>
        <v>0.62617251517095496</v>
      </c>
      <c r="N403" s="132">
        <f t="shared" si="40"/>
        <v>0.58333594594957339</v>
      </c>
      <c r="O403" s="132">
        <f t="shared" si="40"/>
        <v>0.5031345991364905</v>
      </c>
      <c r="P403" s="132">
        <f t="shared" si="40"/>
        <v>0.56974100867687616</v>
      </c>
      <c r="Q403" s="132">
        <f t="shared" si="40"/>
        <v>0.55865603073259529</v>
      </c>
      <c r="R403" s="132">
        <f t="shared" si="40"/>
        <v>0.54134757439063874</v>
      </c>
      <c r="S403" s="132">
        <f t="shared" si="40"/>
        <v>0.62183168654861432</v>
      </c>
      <c r="T403" s="132">
        <f t="shared" si="40"/>
        <v>0.54564128994856875</v>
      </c>
      <c r="U403" s="132">
        <f t="shared" si="40"/>
        <v>0.61794178100848862</v>
      </c>
      <c r="V403" s="132">
        <f t="shared" si="40"/>
        <v>0.51837329397306275</v>
      </c>
      <c r="W403" s="132">
        <f t="shared" si="40"/>
        <v>0.5017375733415137</v>
      </c>
      <c r="X403" s="132">
        <f t="shared" si="40"/>
        <v>0.49392890036017695</v>
      </c>
      <c r="Y403" s="132">
        <f t="shared" si="40"/>
        <v>0.54549988592537235</v>
      </c>
      <c r="Z403" s="132">
        <f t="shared" si="40"/>
        <v>0.56041383524521937</v>
      </c>
      <c r="AA403" s="132">
        <f t="shared" si="40"/>
        <v>0.51533477759614676</v>
      </c>
      <c r="AB403" s="132">
        <f t="shared" si="40"/>
        <v>0.53651295802330601</v>
      </c>
      <c r="AC403" s="132">
        <f t="shared" si="40"/>
        <v>0.52944288072964785</v>
      </c>
      <c r="AD403" s="132">
        <f t="shared" si="40"/>
        <v>0.48395536653325227</v>
      </c>
      <c r="AE403" s="132">
        <f t="shared" si="40"/>
        <v>0.58036147016112372</v>
      </c>
      <c r="AF403" s="132">
        <f t="shared" si="40"/>
        <v>0.55803517381706524</v>
      </c>
      <c r="AG403" s="132">
        <f t="shared" si="40"/>
        <v>0.90028407924223341</v>
      </c>
      <c r="AH403" s="132">
        <f t="shared" si="40"/>
        <v>0.82123897120740197</v>
      </c>
      <c r="AI403" s="132">
        <f t="shared" si="40"/>
        <v>0.81423297417925611</v>
      </c>
      <c r="AJ403" s="157">
        <f t="shared" si="40"/>
        <v>4.7663841428981595</v>
      </c>
      <c r="AK403" s="133">
        <f t="shared" si="40"/>
        <v>0.61885767011599846</v>
      </c>
    </row>
    <row r="404" spans="2:37" x14ac:dyDescent="0.3">
      <c r="B404" s="90" t="str">
        <f t="shared" ref="B404:G404" si="41">(B375)</f>
        <v>Methionine</v>
      </c>
      <c r="C404" s="71">
        <f t="shared" si="41"/>
        <v>11.85</v>
      </c>
      <c r="D404" s="71">
        <f t="shared" si="41"/>
        <v>11.2</v>
      </c>
      <c r="E404" s="71">
        <f t="shared" si="41"/>
        <v>12.5</v>
      </c>
      <c r="F404" s="72">
        <f t="shared" si="41"/>
        <v>150.05833000000001</v>
      </c>
      <c r="G404" s="91" t="str">
        <f t="shared" si="41"/>
        <v>pos.</v>
      </c>
      <c r="H404" s="98"/>
      <c r="I404" s="99"/>
      <c r="J404" s="131">
        <f t="shared" ref="J404:AK404" si="42">(J375/J$373)</f>
        <v>0.24373942898996903</v>
      </c>
      <c r="K404" s="132">
        <f t="shared" si="42"/>
        <v>0.26980867269310721</v>
      </c>
      <c r="L404" s="132">
        <f t="shared" si="42"/>
        <v>0.24543626948476815</v>
      </c>
      <c r="M404" s="132">
        <f t="shared" si="42"/>
        <v>0.25033889295835965</v>
      </c>
      <c r="N404" s="132">
        <f t="shared" si="42"/>
        <v>0.24325393773556134</v>
      </c>
      <c r="O404" s="132">
        <f t="shared" si="42"/>
        <v>0.22364652097380502</v>
      </c>
      <c r="P404" s="132">
        <f t="shared" si="42"/>
        <v>0.26076159184744413</v>
      </c>
      <c r="Q404" s="132">
        <f t="shared" si="42"/>
        <v>0.26095562675791262</v>
      </c>
      <c r="R404" s="132">
        <f t="shared" si="42"/>
        <v>0.23498374068078506</v>
      </c>
      <c r="S404" s="132">
        <f t="shared" si="42"/>
        <v>0.23774513834951067</v>
      </c>
      <c r="T404" s="132">
        <f t="shared" si="42"/>
        <v>0.2586639043426342</v>
      </c>
      <c r="U404" s="132">
        <f t="shared" si="42"/>
        <v>0.29521491703737768</v>
      </c>
      <c r="V404" s="132">
        <f t="shared" si="42"/>
        <v>0.22993146167319278</v>
      </c>
      <c r="W404" s="132">
        <f t="shared" si="42"/>
        <v>0.26683999151666105</v>
      </c>
      <c r="X404" s="132">
        <f t="shared" si="42"/>
        <v>0.24539123611336963</v>
      </c>
      <c r="Y404" s="132">
        <f t="shared" si="42"/>
        <v>0.26988809267360475</v>
      </c>
      <c r="Z404" s="132">
        <f t="shared" si="42"/>
        <v>0.27555282273242732</v>
      </c>
      <c r="AA404" s="132">
        <f t="shared" si="42"/>
        <v>0.24929354395419065</v>
      </c>
      <c r="AB404" s="132">
        <f t="shared" si="42"/>
        <v>0.25580873620775829</v>
      </c>
      <c r="AC404" s="132">
        <f t="shared" si="42"/>
        <v>0.26176449025021881</v>
      </c>
      <c r="AD404" s="132">
        <f t="shared" si="42"/>
        <v>0.22966192808060817</v>
      </c>
      <c r="AE404" s="132">
        <f t="shared" si="42"/>
        <v>0.30276945460321913</v>
      </c>
      <c r="AF404" s="132">
        <f t="shared" si="42"/>
        <v>0.23411622418385078</v>
      </c>
      <c r="AG404" s="132">
        <f t="shared" si="42"/>
        <v>0.33105972644213516</v>
      </c>
      <c r="AH404" s="132">
        <f t="shared" si="42"/>
        <v>0.31950171792439774</v>
      </c>
      <c r="AI404" s="132">
        <f t="shared" si="42"/>
        <v>0.29155565072269629</v>
      </c>
      <c r="AJ404" s="157">
        <f t="shared" si="42"/>
        <v>2.4344286725803483</v>
      </c>
      <c r="AK404" s="133">
        <f t="shared" si="42"/>
        <v>0.26024130984273197</v>
      </c>
    </row>
    <row r="405" spans="2:37" x14ac:dyDescent="0.3">
      <c r="B405" s="121" t="str">
        <f t="shared" ref="B405:G405" si="43">(B376)</f>
        <v>Phenylalanine</v>
      </c>
      <c r="C405" s="122">
        <f t="shared" si="43"/>
        <v>10.75</v>
      </c>
      <c r="D405" s="122">
        <f t="shared" si="43"/>
        <v>10.199999999999999</v>
      </c>
      <c r="E405" s="122">
        <f t="shared" si="43"/>
        <v>11.3</v>
      </c>
      <c r="F405" s="123">
        <f t="shared" si="43"/>
        <v>166.08626000000001</v>
      </c>
      <c r="G405" s="124" t="str">
        <f t="shared" si="43"/>
        <v>pos.</v>
      </c>
      <c r="H405" s="125"/>
      <c r="I405" s="126"/>
      <c r="J405" s="134">
        <f t="shared" ref="J405:AK405" si="44">(J376/J$373)</f>
        <v>0.37615102233786069</v>
      </c>
      <c r="K405" s="135">
        <f t="shared" si="44"/>
        <v>0.40924395388687757</v>
      </c>
      <c r="L405" s="135">
        <f t="shared" si="44"/>
        <v>0.38770522152614018</v>
      </c>
      <c r="M405" s="135">
        <f t="shared" si="44"/>
        <v>0.4187969102977212</v>
      </c>
      <c r="N405" s="135">
        <f t="shared" si="44"/>
        <v>0.37325148872667024</v>
      </c>
      <c r="O405" s="135">
        <f t="shared" si="44"/>
        <v>0.37348203846980083</v>
      </c>
      <c r="P405" s="135">
        <f t="shared" si="44"/>
        <v>0.41431553165583807</v>
      </c>
      <c r="Q405" s="135">
        <f t="shared" si="44"/>
        <v>0.403972104260509</v>
      </c>
      <c r="R405" s="135">
        <f t="shared" si="44"/>
        <v>0.3629096513392488</v>
      </c>
      <c r="S405" s="135">
        <f t="shared" si="44"/>
        <v>0.36663067485075701</v>
      </c>
      <c r="T405" s="135">
        <f t="shared" si="44"/>
        <v>0.38814952604049324</v>
      </c>
      <c r="U405" s="135">
        <f t="shared" si="44"/>
        <v>0.50987307598212184</v>
      </c>
      <c r="V405" s="135">
        <f t="shared" si="44"/>
        <v>0.37760572291229377</v>
      </c>
      <c r="W405" s="135">
        <f t="shared" si="44"/>
        <v>0.44438666813624284</v>
      </c>
      <c r="X405" s="135">
        <f t="shared" si="44"/>
        <v>0.38362527464592022</v>
      </c>
      <c r="Y405" s="135">
        <f t="shared" si="44"/>
        <v>0.44593166586529748</v>
      </c>
      <c r="Z405" s="135">
        <f t="shared" si="44"/>
        <v>0.45971327939406464</v>
      </c>
      <c r="AA405" s="135">
        <f t="shared" si="44"/>
        <v>0.42424073333023982</v>
      </c>
      <c r="AB405" s="135">
        <f t="shared" si="44"/>
        <v>0.40184328065106589</v>
      </c>
      <c r="AC405" s="135">
        <f t="shared" si="44"/>
        <v>0.48240097239565927</v>
      </c>
      <c r="AD405" s="135">
        <f t="shared" si="44"/>
        <v>0.37103582383461542</v>
      </c>
      <c r="AE405" s="135">
        <f t="shared" si="44"/>
        <v>0.58348668780662949</v>
      </c>
      <c r="AF405" s="135">
        <f t="shared" si="44"/>
        <v>0.3742580009069742</v>
      </c>
      <c r="AG405" s="135">
        <f t="shared" si="44"/>
        <v>0.50548745943328521</v>
      </c>
      <c r="AH405" s="135">
        <f t="shared" si="44"/>
        <v>0.47385141379705392</v>
      </c>
      <c r="AI405" s="135">
        <f t="shared" si="44"/>
        <v>0.4566381798405782</v>
      </c>
      <c r="AJ405" s="157">
        <f t="shared" si="44"/>
        <v>4.2911422115207714</v>
      </c>
      <c r="AK405" s="136">
        <f t="shared" si="44"/>
        <v>0.39150863074699283</v>
      </c>
    </row>
    <row r="406" spans="2:37" x14ac:dyDescent="0.3">
      <c r="B406" s="114" t="str">
        <f t="shared" ref="B406:G406" si="45">(B377)</f>
        <v>Phenylpyruvate</v>
      </c>
      <c r="C406" s="115">
        <f t="shared" si="45"/>
        <v>12.3</v>
      </c>
      <c r="D406" s="115">
        <f t="shared" si="45"/>
        <v>11.8</v>
      </c>
      <c r="E406" s="115">
        <f t="shared" si="45"/>
        <v>12.8</v>
      </c>
      <c r="F406" s="116">
        <f t="shared" si="45"/>
        <v>165.05462</v>
      </c>
      <c r="G406" s="117" t="str">
        <f t="shared" si="45"/>
        <v>pos.</v>
      </c>
      <c r="H406" s="118"/>
      <c r="I406" s="119"/>
      <c r="J406" s="137">
        <f t="shared" ref="J406:AK406" si="46">(J377/J$373)</f>
        <v>4.5125068933510475E-2</v>
      </c>
      <c r="K406" s="138">
        <f t="shared" si="46"/>
        <v>4.3390594832278619E-2</v>
      </c>
      <c r="L406" s="138">
        <f t="shared" si="46"/>
        <v>4.9621014107609919E-2</v>
      </c>
      <c r="M406" s="138">
        <f t="shared" si="46"/>
        <v>5.3506841451715581E-2</v>
      </c>
      <c r="N406" s="138">
        <f t="shared" si="46"/>
        <v>4.4051092012250756E-2</v>
      </c>
      <c r="O406" s="138">
        <f t="shared" si="46"/>
        <v>4.4897646195504105E-2</v>
      </c>
      <c r="P406" s="138">
        <f t="shared" si="46"/>
        <v>5.1454024447114201E-2</v>
      </c>
      <c r="Q406" s="138">
        <f t="shared" si="46"/>
        <v>4.8235465871187787E-2</v>
      </c>
      <c r="R406" s="138">
        <f t="shared" si="46"/>
        <v>4.4228524835106052E-2</v>
      </c>
      <c r="S406" s="138">
        <f t="shared" si="46"/>
        <v>3.7673697225931342E-2</v>
      </c>
      <c r="T406" s="138">
        <f t="shared" si="46"/>
        <v>3.8273778867860681E-2</v>
      </c>
      <c r="U406" s="138">
        <f t="shared" si="46"/>
        <v>5.2493506154857025E-2</v>
      </c>
      <c r="V406" s="138">
        <f t="shared" si="46"/>
        <v>4.7457353206951353E-2</v>
      </c>
      <c r="W406" s="138">
        <f t="shared" si="46"/>
        <v>5.3908538656081313E-2</v>
      </c>
      <c r="X406" s="138">
        <f t="shared" si="46"/>
        <v>4.7903666556080984E-2</v>
      </c>
      <c r="Y406" s="138">
        <f t="shared" si="46"/>
        <v>5.6026263245539186E-2</v>
      </c>
      <c r="Z406" s="138">
        <f t="shared" si="46"/>
        <v>5.4492739874874158E-2</v>
      </c>
      <c r="AA406" s="138">
        <f t="shared" si="46"/>
        <v>5.4976317542525355E-2</v>
      </c>
      <c r="AB406" s="138">
        <f t="shared" si="46"/>
        <v>4.7991300563537682E-2</v>
      </c>
      <c r="AC406" s="138">
        <f t="shared" si="46"/>
        <v>4.8164020713978142E-2</v>
      </c>
      <c r="AD406" s="138">
        <f t="shared" si="46"/>
        <v>3.8023080838547225E-2</v>
      </c>
      <c r="AE406" s="138">
        <f t="shared" si="46"/>
        <v>5.6611108861972438E-2</v>
      </c>
      <c r="AF406" s="138">
        <f t="shared" si="46"/>
        <v>3.5975487041228736E-2</v>
      </c>
      <c r="AG406" s="138">
        <f t="shared" si="46"/>
        <v>5.6004997500726364E-2</v>
      </c>
      <c r="AH406" s="138">
        <f t="shared" si="46"/>
        <v>4.9843584121342661E-2</v>
      </c>
      <c r="AI406" s="138">
        <f t="shared" si="46"/>
        <v>5.8121603554420573E-2</v>
      </c>
      <c r="AJ406" s="157">
        <f t="shared" si="46"/>
        <v>0.49671440749750634</v>
      </c>
      <c r="AK406" s="139">
        <f t="shared" si="46"/>
        <v>5.045419357734246E-2</v>
      </c>
    </row>
    <row r="407" spans="2:37" x14ac:dyDescent="0.3">
      <c r="B407" s="90" t="str">
        <f t="shared" ref="B407:G407" si="47">(B378)</f>
        <v>Proline</v>
      </c>
      <c r="C407" s="71">
        <f t="shared" si="47"/>
        <v>12.85</v>
      </c>
      <c r="D407" s="71">
        <f t="shared" si="47"/>
        <v>12.5</v>
      </c>
      <c r="E407" s="71">
        <f t="shared" si="47"/>
        <v>13.2</v>
      </c>
      <c r="F407" s="72">
        <f t="shared" si="47"/>
        <v>116.07061</v>
      </c>
      <c r="G407" s="91" t="str">
        <f t="shared" si="47"/>
        <v>pos.</v>
      </c>
      <c r="H407" s="98"/>
      <c r="I407" s="99"/>
      <c r="J407" s="131">
        <f t="shared" ref="J407:AK407" si="48">(J378/J$373)</f>
        <v>0.20785155801918992</v>
      </c>
      <c r="K407" s="132">
        <f t="shared" si="48"/>
        <v>0.24317842725920061</v>
      </c>
      <c r="L407" s="132">
        <f t="shared" si="48"/>
        <v>0.19695390314734848</v>
      </c>
      <c r="M407" s="132">
        <f t="shared" si="48"/>
        <v>0.21140023534741262</v>
      </c>
      <c r="N407" s="132">
        <f t="shared" si="48"/>
        <v>0.24796575322874001</v>
      </c>
      <c r="O407" s="132">
        <f t="shared" si="48"/>
        <v>0.21043646588878093</v>
      </c>
      <c r="P407" s="132">
        <f t="shared" si="48"/>
        <v>0.2424038958531318</v>
      </c>
      <c r="Q407" s="132">
        <f t="shared" si="48"/>
        <v>0.26262528494909032</v>
      </c>
      <c r="R407" s="132">
        <f t="shared" si="48"/>
        <v>0.23529205408671272</v>
      </c>
      <c r="S407" s="132">
        <f t="shared" si="48"/>
        <v>0.25421797565457449</v>
      </c>
      <c r="T407" s="132">
        <f t="shared" si="48"/>
        <v>0.26587147267839112</v>
      </c>
      <c r="U407" s="132">
        <f t="shared" si="48"/>
        <v>0.30246845221227631</v>
      </c>
      <c r="V407" s="132">
        <f t="shared" si="48"/>
        <v>0.23664879851570689</v>
      </c>
      <c r="W407" s="132">
        <f t="shared" si="48"/>
        <v>0.25680437041430071</v>
      </c>
      <c r="X407" s="132">
        <f t="shared" si="48"/>
        <v>0.25932369403364086</v>
      </c>
      <c r="Y407" s="132">
        <f t="shared" si="48"/>
        <v>0.26937769401407846</v>
      </c>
      <c r="Z407" s="132">
        <f t="shared" si="48"/>
        <v>0.26084468795003968</v>
      </c>
      <c r="AA407" s="132">
        <f t="shared" si="48"/>
        <v>0.25506454578910764</v>
      </c>
      <c r="AB407" s="132">
        <f t="shared" si="48"/>
        <v>0.25486236053272271</v>
      </c>
      <c r="AC407" s="132">
        <f t="shared" si="48"/>
        <v>0.29806328330527332</v>
      </c>
      <c r="AD407" s="132">
        <f t="shared" si="48"/>
        <v>0.30563105866281637</v>
      </c>
      <c r="AE407" s="132">
        <f t="shared" si="48"/>
        <v>0.34223239531952887</v>
      </c>
      <c r="AF407" s="132">
        <f t="shared" si="48"/>
        <v>0.2792597642186016</v>
      </c>
      <c r="AG407" s="132">
        <f t="shared" si="48"/>
        <v>0.38601140397869993</v>
      </c>
      <c r="AH407" s="132">
        <f t="shared" si="48"/>
        <v>0.36802843507674382</v>
      </c>
      <c r="AI407" s="132">
        <f t="shared" si="48"/>
        <v>0.33873151645255412</v>
      </c>
      <c r="AJ407" s="157">
        <f t="shared" si="48"/>
        <v>3.3480047113407259</v>
      </c>
      <c r="AK407" s="133">
        <f t="shared" si="48"/>
        <v>0.27710652827315285</v>
      </c>
    </row>
    <row r="408" spans="2:37" x14ac:dyDescent="0.3">
      <c r="B408" s="90" t="str">
        <f t="shared" ref="B408:G408" si="49">(B379)</f>
        <v>Serine</v>
      </c>
      <c r="C408" s="71">
        <f t="shared" si="49"/>
        <v>14.45</v>
      </c>
      <c r="D408" s="71">
        <f t="shared" si="49"/>
        <v>13.9</v>
      </c>
      <c r="E408" s="71">
        <f t="shared" si="49"/>
        <v>15</v>
      </c>
      <c r="F408" s="72">
        <f t="shared" si="49"/>
        <v>106.04987</v>
      </c>
      <c r="G408" s="91" t="str">
        <f t="shared" si="49"/>
        <v>pos.</v>
      </c>
      <c r="H408" s="98"/>
      <c r="I408" s="99"/>
      <c r="J408" s="131">
        <f t="shared" ref="J408:AK408" si="50">(J379/J$373)</f>
        <v>3.2878708215547996E-2</v>
      </c>
      <c r="K408" s="132">
        <f t="shared" si="50"/>
        <v>3.3710920166785431E-2</v>
      </c>
      <c r="L408" s="132">
        <f t="shared" si="50"/>
        <v>3.4167868850947129E-2</v>
      </c>
      <c r="M408" s="132">
        <f t="shared" si="50"/>
        <v>3.9800114431111783E-2</v>
      </c>
      <c r="N408" s="132">
        <f t="shared" si="50"/>
        <v>3.9196992539832831E-2</v>
      </c>
      <c r="O408" s="132">
        <f t="shared" si="50"/>
        <v>3.3702221652172855E-2</v>
      </c>
      <c r="P408" s="132">
        <f t="shared" si="50"/>
        <v>4.0120374979792553E-2</v>
      </c>
      <c r="Q408" s="132">
        <f t="shared" si="50"/>
        <v>4.3247090852990215E-2</v>
      </c>
      <c r="R408" s="132">
        <f t="shared" si="50"/>
        <v>3.8682246405914458E-2</v>
      </c>
      <c r="S408" s="132">
        <f t="shared" si="50"/>
        <v>3.7432530365610554E-2</v>
      </c>
      <c r="T408" s="132">
        <f t="shared" si="50"/>
        <v>3.3563299665153846E-2</v>
      </c>
      <c r="U408" s="132">
        <f t="shared" si="50"/>
        <v>5.4150521253811652E-2</v>
      </c>
      <c r="V408" s="132">
        <f t="shared" si="50"/>
        <v>3.7835850728816511E-2</v>
      </c>
      <c r="W408" s="132">
        <f t="shared" si="50"/>
        <v>4.378389053220192E-2</v>
      </c>
      <c r="X408" s="132">
        <f t="shared" si="50"/>
        <v>4.3483112366868526E-2</v>
      </c>
      <c r="Y408" s="132">
        <f t="shared" si="50"/>
        <v>4.7880324607307546E-2</v>
      </c>
      <c r="Z408" s="132">
        <f t="shared" si="50"/>
        <v>5.6450674761531532E-2</v>
      </c>
      <c r="AA408" s="132">
        <f t="shared" si="50"/>
        <v>4.5474585023127657E-2</v>
      </c>
      <c r="AB408" s="132">
        <f t="shared" si="50"/>
        <v>4.8620278653108397E-2</v>
      </c>
      <c r="AC408" s="132">
        <f t="shared" si="50"/>
        <v>6.2666969659161173E-2</v>
      </c>
      <c r="AD408" s="132">
        <f t="shared" si="50"/>
        <v>4.4883003434257031E-2</v>
      </c>
      <c r="AE408" s="132">
        <f t="shared" si="50"/>
        <v>8.1850213913188072E-2</v>
      </c>
      <c r="AF408" s="132">
        <f t="shared" si="50"/>
        <v>5.7450376475191182E-2</v>
      </c>
      <c r="AG408" s="132">
        <f t="shared" si="50"/>
        <v>6.2234894346925772E-2</v>
      </c>
      <c r="AH408" s="132">
        <f t="shared" si="50"/>
        <v>4.6185367046139722E-2</v>
      </c>
      <c r="AI408" s="132">
        <f t="shared" si="50"/>
        <v>6.2492479686669433E-2</v>
      </c>
      <c r="AJ408" s="157">
        <f t="shared" si="50"/>
        <v>0.57852426556699277</v>
      </c>
      <c r="AK408" s="133">
        <f t="shared" si="50"/>
        <v>4.5650473831339237E-2</v>
      </c>
    </row>
    <row r="409" spans="2:37" x14ac:dyDescent="0.3">
      <c r="B409" s="90" t="str">
        <f t="shared" ref="B409:G409" si="51">(B380)</f>
        <v>Tryptophan</v>
      </c>
      <c r="C409" s="71">
        <f t="shared" si="51"/>
        <v>11</v>
      </c>
      <c r="D409" s="71">
        <f t="shared" si="51"/>
        <v>10.5</v>
      </c>
      <c r="E409" s="71">
        <f t="shared" si="51"/>
        <v>11.5</v>
      </c>
      <c r="F409" s="72">
        <f t="shared" si="51"/>
        <v>205.09715</v>
      </c>
      <c r="G409" s="91" t="str">
        <f t="shared" si="51"/>
        <v>pos.</v>
      </c>
      <c r="H409" s="98"/>
      <c r="I409" s="99"/>
      <c r="J409" s="131">
        <f t="shared" ref="J409:AK409" si="52">(J380/J$373)</f>
        <v>6.6550313748788448E-2</v>
      </c>
      <c r="K409" s="132">
        <f t="shared" si="52"/>
        <v>7.5168853731077304E-2</v>
      </c>
      <c r="L409" s="132">
        <f t="shared" si="52"/>
        <v>7.6196819477656677E-2</v>
      </c>
      <c r="M409" s="132">
        <f t="shared" si="52"/>
        <v>7.7665797577065501E-2</v>
      </c>
      <c r="N409" s="132">
        <f t="shared" si="52"/>
        <v>7.6023102888070529E-2</v>
      </c>
      <c r="O409" s="132">
        <f t="shared" si="52"/>
        <v>6.8434667156810708E-2</v>
      </c>
      <c r="P409" s="132">
        <f t="shared" si="52"/>
        <v>7.5781389335920366E-2</v>
      </c>
      <c r="Q409" s="132">
        <f t="shared" si="52"/>
        <v>8.5356846723118482E-2</v>
      </c>
      <c r="R409" s="132">
        <f t="shared" si="52"/>
        <v>7.1301180754691995E-2</v>
      </c>
      <c r="S409" s="132">
        <f t="shared" si="52"/>
        <v>7.2821914454286041E-2</v>
      </c>
      <c r="T409" s="132">
        <f t="shared" si="52"/>
        <v>7.2434019806541156E-2</v>
      </c>
      <c r="U409" s="132">
        <f t="shared" si="52"/>
        <v>9.690553063701686E-2</v>
      </c>
      <c r="V409" s="132">
        <f t="shared" si="52"/>
        <v>7.4972690832092972E-2</v>
      </c>
      <c r="W409" s="132">
        <f t="shared" si="52"/>
        <v>8.9177982512179413E-2</v>
      </c>
      <c r="X409" s="132">
        <f t="shared" si="52"/>
        <v>7.880465566906783E-2</v>
      </c>
      <c r="Y409" s="132">
        <f t="shared" si="52"/>
        <v>9.6592363995718133E-2</v>
      </c>
      <c r="Z409" s="132">
        <f t="shared" si="52"/>
        <v>9.0769398370141807E-2</v>
      </c>
      <c r="AA409" s="132">
        <f t="shared" si="52"/>
        <v>8.2616799942287142E-2</v>
      </c>
      <c r="AB409" s="132">
        <f t="shared" si="52"/>
        <v>8.2389647765251151E-2</v>
      </c>
      <c r="AC409" s="132">
        <f t="shared" si="52"/>
        <v>9.3561218518992934E-2</v>
      </c>
      <c r="AD409" s="132">
        <f t="shared" si="52"/>
        <v>6.7153910788933069E-2</v>
      </c>
      <c r="AE409" s="132">
        <f t="shared" si="52"/>
        <v>0.11202244962593516</v>
      </c>
      <c r="AF409" s="132">
        <f t="shared" si="52"/>
        <v>7.8817754854657807E-2</v>
      </c>
      <c r="AG409" s="132">
        <f t="shared" si="52"/>
        <v>0.1031290432544148</v>
      </c>
      <c r="AH409" s="132">
        <f t="shared" si="52"/>
        <v>8.7368344635733397E-2</v>
      </c>
      <c r="AI409" s="132">
        <f t="shared" si="52"/>
        <v>0.10112085018610173</v>
      </c>
      <c r="AJ409" s="157">
        <f t="shared" si="52"/>
        <v>0.95176647044924489</v>
      </c>
      <c r="AK409" s="133">
        <f t="shared" si="52"/>
        <v>8.083784871535088E-2</v>
      </c>
    </row>
    <row r="410" spans="2:37" x14ac:dyDescent="0.3">
      <c r="B410" s="121" t="str">
        <f t="shared" ref="B410:G410" si="53">(B381)</f>
        <v>Tyrosine</v>
      </c>
      <c r="C410" s="122">
        <f t="shared" si="53"/>
        <v>12.3</v>
      </c>
      <c r="D410" s="122">
        <f t="shared" si="53"/>
        <v>11.8</v>
      </c>
      <c r="E410" s="122">
        <f t="shared" si="53"/>
        <v>12.8</v>
      </c>
      <c r="F410" s="123">
        <f t="shared" si="53"/>
        <v>182.08116999999999</v>
      </c>
      <c r="G410" s="124" t="str">
        <f t="shared" si="53"/>
        <v>pos.</v>
      </c>
      <c r="H410" s="125"/>
      <c r="I410" s="126"/>
      <c r="J410" s="134">
        <f t="shared" ref="J410:AK410" si="54">(J381/J$373)</f>
        <v>0.36446104335348872</v>
      </c>
      <c r="K410" s="135">
        <f t="shared" si="54"/>
        <v>0.35456798963739394</v>
      </c>
      <c r="L410" s="135">
        <f t="shared" si="54"/>
        <v>0.39707401832323741</v>
      </c>
      <c r="M410" s="135">
        <f t="shared" si="54"/>
        <v>0.43256998005130831</v>
      </c>
      <c r="N410" s="135">
        <f t="shared" si="54"/>
        <v>0.3558777623543134</v>
      </c>
      <c r="O410" s="135">
        <f t="shared" si="54"/>
        <v>0.3642227184223224</v>
      </c>
      <c r="P410" s="135">
        <f t="shared" si="54"/>
        <v>0.41100833498996686</v>
      </c>
      <c r="Q410" s="135">
        <f t="shared" si="54"/>
        <v>0.3920957539181032</v>
      </c>
      <c r="R410" s="135">
        <f t="shared" si="54"/>
        <v>0.3584470134617001</v>
      </c>
      <c r="S410" s="135">
        <f t="shared" si="54"/>
        <v>0.3081506220632122</v>
      </c>
      <c r="T410" s="135">
        <f t="shared" si="54"/>
        <v>0.31428728646058113</v>
      </c>
      <c r="U410" s="135">
        <f t="shared" si="54"/>
        <v>0.4248228426420993</v>
      </c>
      <c r="V410" s="135">
        <f t="shared" si="54"/>
        <v>0.38114715612808048</v>
      </c>
      <c r="W410" s="135">
        <f t="shared" si="54"/>
        <v>0.43667270741962649</v>
      </c>
      <c r="X410" s="135">
        <f t="shared" si="54"/>
        <v>0.39267346097706191</v>
      </c>
      <c r="Y410" s="135">
        <f t="shared" si="54"/>
        <v>0.45991584249364298</v>
      </c>
      <c r="Z410" s="135">
        <f t="shared" si="54"/>
        <v>0.44797055249790085</v>
      </c>
      <c r="AA410" s="135">
        <f t="shared" si="54"/>
        <v>0.45308671162403685</v>
      </c>
      <c r="AB410" s="135">
        <f t="shared" si="54"/>
        <v>0.39357312324649468</v>
      </c>
      <c r="AC410" s="135">
        <f t="shared" si="54"/>
        <v>0.39652189223788753</v>
      </c>
      <c r="AD410" s="135">
        <f t="shared" si="54"/>
        <v>0.3202407497290089</v>
      </c>
      <c r="AE410" s="135">
        <f t="shared" si="54"/>
        <v>0.47718447628387134</v>
      </c>
      <c r="AF410" s="135">
        <f t="shared" si="54"/>
        <v>0.31025062243573653</v>
      </c>
      <c r="AG410" s="135">
        <f t="shared" si="54"/>
        <v>0.45669687138734255</v>
      </c>
      <c r="AH410" s="135">
        <f t="shared" si="54"/>
        <v>0.41079158001643951</v>
      </c>
      <c r="AI410" s="135">
        <f t="shared" si="54"/>
        <v>0.46978553284046815</v>
      </c>
      <c r="AJ410" s="157">
        <f t="shared" si="54"/>
        <v>4.0374960684811256</v>
      </c>
      <c r="AK410" s="136">
        <f t="shared" si="54"/>
        <v>0.4116746657204261</v>
      </c>
    </row>
    <row r="411" spans="2:37" ht="15" thickBot="1" x14ac:dyDescent="0.35">
      <c r="B411" s="92" t="str">
        <f t="shared" ref="B411:G411" si="55">(B382)</f>
        <v>Valine</v>
      </c>
      <c r="C411" s="93">
        <f t="shared" si="55"/>
        <v>12.3</v>
      </c>
      <c r="D411" s="93">
        <f t="shared" si="55"/>
        <v>11.8</v>
      </c>
      <c r="E411" s="93">
        <f t="shared" si="55"/>
        <v>12.8</v>
      </c>
      <c r="F411" s="94">
        <f t="shared" si="55"/>
        <v>118.08626</v>
      </c>
      <c r="G411" s="95" t="str">
        <f t="shared" si="55"/>
        <v>pos.</v>
      </c>
      <c r="H411" s="100"/>
      <c r="I411" s="101"/>
      <c r="J411" s="140">
        <f t="shared" ref="J411:V411" si="56">(J382/J$373)</f>
        <v>0.89444302366131323</v>
      </c>
      <c r="K411" s="141">
        <f t="shared" si="56"/>
        <v>1.1039979124927461</v>
      </c>
      <c r="L411" s="141">
        <f t="shared" si="56"/>
        <v>0.80119944060514658</v>
      </c>
      <c r="M411" s="141">
        <f t="shared" si="56"/>
        <v>0.99948853146695971</v>
      </c>
      <c r="N411" s="141">
        <f t="shared" si="56"/>
        <v>1.0260515676517299</v>
      </c>
      <c r="O411" s="141">
        <f t="shared" si="56"/>
        <v>0.85745530128644587</v>
      </c>
      <c r="P411" s="141">
        <f t="shared" si="56"/>
        <v>1.0105230008427506</v>
      </c>
      <c r="Q411" s="141">
        <f t="shared" si="56"/>
        <v>0.87032630200625605</v>
      </c>
      <c r="R411" s="141">
        <f t="shared" si="56"/>
        <v>0.65936319168562885</v>
      </c>
      <c r="S411" s="141">
        <f t="shared" si="56"/>
        <v>1.0988855750653823</v>
      </c>
      <c r="T411" s="141">
        <f t="shared" si="56"/>
        <v>1.1272806946175815</v>
      </c>
      <c r="U411" s="141">
        <f t="shared" si="56"/>
        <v>1.1296438067990962</v>
      </c>
      <c r="V411" s="141">
        <f t="shared" si="56"/>
        <v>0.89453873050261257</v>
      </c>
      <c r="W411" s="141">
        <f t="shared" ref="W411:AK411" si="57">(W382/W$373)</f>
        <v>0.84471823570139581</v>
      </c>
      <c r="X411" s="141">
        <f t="shared" si="57"/>
        <v>0.85700841233915537</v>
      </c>
      <c r="Y411" s="141">
        <f t="shared" si="57"/>
        <v>1.0995028177798531</v>
      </c>
      <c r="Z411" s="141">
        <f t="shared" si="57"/>
        <v>0.97237917527139583</v>
      </c>
      <c r="AA411" s="141">
        <f t="shared" si="57"/>
        <v>0.74847209733709597</v>
      </c>
      <c r="AB411" s="141">
        <f t="shared" si="57"/>
        <v>0.72633198337378357</v>
      </c>
      <c r="AC411" s="141">
        <f t="shared" si="57"/>
        <v>0.66227352667646755</v>
      </c>
      <c r="AD411" s="141">
        <f t="shared" si="57"/>
        <v>1.0381253984555947</v>
      </c>
      <c r="AE411" s="141">
        <f t="shared" si="57"/>
        <v>0.93966943798474289</v>
      </c>
      <c r="AF411" s="141">
        <f t="shared" si="57"/>
        <v>0.68806204293971496</v>
      </c>
      <c r="AG411" s="141">
        <f t="shared" si="57"/>
        <v>1.2234862206168564</v>
      </c>
      <c r="AH411" s="141">
        <f t="shared" si="57"/>
        <v>1.7251740064189414</v>
      </c>
      <c r="AI411" s="141">
        <f t="shared" si="57"/>
        <v>1.1690764871645394</v>
      </c>
      <c r="AJ411" s="158">
        <f t="shared" si="57"/>
        <v>9.330866266751439</v>
      </c>
      <c r="AK411" s="142">
        <f t="shared" si="57"/>
        <v>0.8264956309600181</v>
      </c>
    </row>
    <row r="413" spans="2:37" x14ac:dyDescent="0.3">
      <c r="H413" t="s">
        <v>374</v>
      </c>
      <c r="J413" s="69">
        <f>(SUM(J391:J396,J398:J400,J403:J405,J407:J411))</f>
        <v>4.6137019934897658</v>
      </c>
      <c r="K413" s="69">
        <f t="shared" ref="K413:AK413" si="58">(SUM(K391:K396,K398:K400,K403:K405,K407:K411))</f>
        <v>4.8738532596028508</v>
      </c>
      <c r="L413" s="69">
        <f t="shared" si="58"/>
        <v>4.435442990248923</v>
      </c>
      <c r="M413" s="69">
        <f t="shared" si="58"/>
        <v>4.7846813699570676</v>
      </c>
      <c r="N413" s="69">
        <f t="shared" si="58"/>
        <v>4.6736554097803058</v>
      </c>
      <c r="O413" s="69">
        <f t="shared" si="58"/>
        <v>4.1851673092707706</v>
      </c>
      <c r="P413" s="69">
        <f t="shared" si="58"/>
        <v>4.7853905041936171</v>
      </c>
      <c r="Q413" s="69">
        <f t="shared" si="58"/>
        <v>4.6113821732434257</v>
      </c>
      <c r="R413" s="69">
        <f t="shared" si="58"/>
        <v>4.2190209028496977</v>
      </c>
      <c r="S413" s="69">
        <f t="shared" si="58"/>
        <v>4.7388323460352817</v>
      </c>
      <c r="T413" s="69">
        <f t="shared" si="58"/>
        <v>4.7037178873044834</v>
      </c>
      <c r="U413" s="69">
        <f t="shared" si="58"/>
        <v>5.4329949345136264</v>
      </c>
      <c r="V413" s="69">
        <f t="shared" si="58"/>
        <v>4.3393709761197448</v>
      </c>
      <c r="W413" s="69">
        <f t="shared" si="58"/>
        <v>4.5755697441046745</v>
      </c>
      <c r="X413" s="69">
        <f t="shared" si="58"/>
        <v>4.7517210747283256</v>
      </c>
      <c r="Y413" s="69">
        <f t="shared" si="58"/>
        <v>5.2743649468776805</v>
      </c>
      <c r="Z413" s="69">
        <f t="shared" si="58"/>
        <v>5.3033017501923085</v>
      </c>
      <c r="AA413" s="69">
        <f t="shared" si="58"/>
        <v>4.6677847445113496</v>
      </c>
      <c r="AB413" s="69">
        <f t="shared" si="58"/>
        <v>4.5751973187705532</v>
      </c>
      <c r="AC413" s="69">
        <f t="shared" si="58"/>
        <v>5.148597487496934</v>
      </c>
      <c r="AD413" s="69">
        <f t="shared" si="58"/>
        <v>4.7075515134189416</v>
      </c>
      <c r="AE413" s="69">
        <f t="shared" si="58"/>
        <v>5.9853115970795256</v>
      </c>
      <c r="AF413" s="69">
        <f t="shared" si="58"/>
        <v>4.7484541938954932</v>
      </c>
      <c r="AG413" s="69">
        <f t="shared" si="58"/>
        <v>6.4941714304771807</v>
      </c>
      <c r="AH413" s="69">
        <f t="shared" si="58"/>
        <v>6.3668636559698779</v>
      </c>
      <c r="AI413" s="69">
        <f t="shared" si="58"/>
        <v>5.9186934892566159</v>
      </c>
      <c r="AJ413" s="159">
        <f t="shared" si="58"/>
        <v>57.389604187059362</v>
      </c>
      <c r="AK413" s="69">
        <f t="shared" si="58"/>
        <v>4.626472648624782</v>
      </c>
    </row>
    <row r="414" spans="2:37" x14ac:dyDescent="0.3"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</row>
    <row r="415" spans="2:37" x14ac:dyDescent="0.3">
      <c r="H415" t="s">
        <v>375</v>
      </c>
      <c r="J415" s="69">
        <f>(J405/J410)</f>
        <v>1.0320747009798628</v>
      </c>
      <c r="K415" s="69">
        <f t="shared" ref="K415:AK415" si="59">(K405/K410)</f>
        <v>1.154204456824766</v>
      </c>
      <c r="L415" s="69">
        <f t="shared" si="59"/>
        <v>0.97640541469658537</v>
      </c>
      <c r="M415" s="69">
        <f t="shared" si="59"/>
        <v>0.96815990385658879</v>
      </c>
      <c r="N415" s="69">
        <f t="shared" si="59"/>
        <v>1.0488193649904416</v>
      </c>
      <c r="O415" s="69">
        <f t="shared" si="59"/>
        <v>1.0254221375525019</v>
      </c>
      <c r="P415" s="69">
        <f t="shared" si="59"/>
        <v>1.0080465440340813</v>
      </c>
      <c r="Q415" s="69">
        <f t="shared" si="59"/>
        <v>1.0302894132969529</v>
      </c>
      <c r="R415" s="69">
        <f t="shared" si="59"/>
        <v>1.0124499234474038</v>
      </c>
      <c r="S415" s="69">
        <f t="shared" si="59"/>
        <v>1.1897774938632075</v>
      </c>
      <c r="T415" s="69">
        <f t="shared" si="59"/>
        <v>1.2350150412119076</v>
      </c>
      <c r="U415" s="69">
        <f t="shared" si="59"/>
        <v>1.2002016483178493</v>
      </c>
      <c r="V415" s="69">
        <f t="shared" si="59"/>
        <v>0.99070848841753745</v>
      </c>
      <c r="W415" s="69">
        <f t="shared" si="59"/>
        <v>1.0176653145148444</v>
      </c>
      <c r="X415" s="69">
        <f t="shared" si="59"/>
        <v>0.97695747935542243</v>
      </c>
      <c r="Y415" s="69">
        <f t="shared" si="59"/>
        <v>0.96959405322390302</v>
      </c>
      <c r="Z415" s="69">
        <f t="shared" si="59"/>
        <v>1.0262131669831553</v>
      </c>
      <c r="AA415" s="69">
        <f t="shared" si="59"/>
        <v>0.93633453033658398</v>
      </c>
      <c r="AB415" s="69">
        <f t="shared" si="59"/>
        <v>1.0210130136335342</v>
      </c>
      <c r="AC415" s="69">
        <f t="shared" si="59"/>
        <v>1.2165809299282013</v>
      </c>
      <c r="AD415" s="69">
        <f t="shared" si="59"/>
        <v>1.1586152735046675</v>
      </c>
      <c r="AE415" s="69">
        <f t="shared" si="59"/>
        <v>1.2227696348183805</v>
      </c>
      <c r="AF415" s="69">
        <f t="shared" si="59"/>
        <v>1.206308622263911</v>
      </c>
      <c r="AG415" s="69">
        <f t="shared" si="59"/>
        <v>1.1068336375892565</v>
      </c>
      <c r="AH415" s="69">
        <f t="shared" si="59"/>
        <v>1.1535080971671592</v>
      </c>
      <c r="AI415" s="69">
        <f t="shared" si="59"/>
        <v>0.97201413819536542</v>
      </c>
      <c r="AJ415" s="161">
        <f t="shared" si="59"/>
        <v>1.0628226353010581</v>
      </c>
      <c r="AK415" s="69">
        <f t="shared" si="59"/>
        <v>0.95101463205625503</v>
      </c>
    </row>
    <row r="421" spans="14:14" x14ac:dyDescent="0.3">
      <c r="N421" s="164">
        <f>J410</f>
        <v>0.36446104335348872</v>
      </c>
    </row>
  </sheetData>
  <sortState ref="B7:AI350">
    <sortCondition ref="B7"/>
  </sortState>
  <mergeCells count="12">
    <mergeCell ref="B388:B389"/>
    <mergeCell ref="D388:E389"/>
    <mergeCell ref="G388:G389"/>
    <mergeCell ref="H388:I388"/>
    <mergeCell ref="H4:I4"/>
    <mergeCell ref="B4:B5"/>
    <mergeCell ref="G4:G5"/>
    <mergeCell ref="D4:E5"/>
    <mergeCell ref="B357:B358"/>
    <mergeCell ref="D357:E358"/>
    <mergeCell ref="G357:G358"/>
    <mergeCell ref="H357:I357"/>
  </mergeCells>
  <conditionalFormatting sqref="J406:AK40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6:AI406 AK40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15:AK4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K27"/>
  <sheetViews>
    <sheetView tabSelected="1" topLeftCell="A2" workbookViewId="0">
      <selection activeCell="M27" sqref="M27"/>
    </sheetView>
  </sheetViews>
  <sheetFormatPr defaultRowHeight="14.4" x14ac:dyDescent="0.3"/>
  <sheetData>
    <row r="3" spans="2:37" ht="15" thickBot="1" x14ac:dyDescent="0.35"/>
    <row r="4" spans="2:37" x14ac:dyDescent="0.3">
      <c r="J4" s="84">
        <v>293</v>
      </c>
      <c r="K4" s="162">
        <v>295</v>
      </c>
      <c r="L4" s="76">
        <v>296</v>
      </c>
      <c r="M4" s="76">
        <v>300</v>
      </c>
      <c r="N4" s="162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162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162">
        <v>322</v>
      </c>
      <c r="AA4" s="76">
        <v>323</v>
      </c>
      <c r="AB4" s="76">
        <v>324</v>
      </c>
      <c r="AC4" s="162">
        <v>325</v>
      </c>
      <c r="AD4" s="162">
        <v>326</v>
      </c>
      <c r="AE4" s="76">
        <v>327</v>
      </c>
      <c r="AF4" s="76">
        <v>328</v>
      </c>
      <c r="AG4" s="77">
        <v>331</v>
      </c>
      <c r="AH4" s="162">
        <v>332</v>
      </c>
      <c r="AI4" s="162">
        <v>333</v>
      </c>
      <c r="AJ4" s="154">
        <v>334</v>
      </c>
      <c r="AK4" s="78">
        <v>335</v>
      </c>
    </row>
    <row r="5" spans="2:37" ht="15" thickBot="1" x14ac:dyDescent="0.35"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155" t="s">
        <v>360</v>
      </c>
      <c r="AK5" s="163" t="s">
        <v>361</v>
      </c>
    </row>
    <row r="6" spans="2:37" x14ac:dyDescent="0.3">
      <c r="B6" s="121"/>
      <c r="C6" s="122"/>
      <c r="D6" s="122"/>
      <c r="E6" s="122"/>
      <c r="F6" s="123"/>
      <c r="G6" s="124"/>
      <c r="H6" s="125" t="s">
        <v>374</v>
      </c>
      <c r="I6" s="126"/>
      <c r="J6" s="134">
        <v>4.6137019934897658</v>
      </c>
      <c r="K6" s="135">
        <v>4.8738532596028508</v>
      </c>
      <c r="L6" s="135">
        <v>4.435442990248923</v>
      </c>
      <c r="M6" s="135">
        <v>4.7846813699570676</v>
      </c>
      <c r="N6" s="135">
        <v>4.6736554097803058</v>
      </c>
      <c r="O6" s="135">
        <v>4.1851673092707706</v>
      </c>
      <c r="P6" s="135">
        <v>4.7853905041936171</v>
      </c>
      <c r="Q6" s="135">
        <v>4.6113821732434257</v>
      </c>
      <c r="R6" s="135">
        <v>4.2190209028496977</v>
      </c>
      <c r="S6" s="135">
        <v>4.7388323460352817</v>
      </c>
      <c r="T6" s="135">
        <v>4.7037178873044834</v>
      </c>
      <c r="U6" s="135">
        <v>5.4329949345136264</v>
      </c>
      <c r="V6" s="135">
        <v>4.3393709761197448</v>
      </c>
      <c r="W6" s="135">
        <v>4.5755697441046745</v>
      </c>
      <c r="X6" s="135">
        <v>4.7517210747283256</v>
      </c>
      <c r="Y6" s="135">
        <v>5.2743649468776805</v>
      </c>
      <c r="Z6" s="135">
        <v>5.3033017501923085</v>
      </c>
      <c r="AA6" s="135">
        <v>4.6677847445113496</v>
      </c>
      <c r="AB6" s="135">
        <v>4.5751973187705532</v>
      </c>
      <c r="AC6" s="135">
        <v>5.148597487496934</v>
      </c>
      <c r="AD6" s="135">
        <v>4.7075515134189416</v>
      </c>
      <c r="AE6" s="135">
        <v>5.9853115970795256</v>
      </c>
      <c r="AF6" s="135">
        <v>4.7484541938954932</v>
      </c>
      <c r="AG6" s="135">
        <v>6.4941714304771807</v>
      </c>
      <c r="AH6" s="135">
        <v>6.3668636559698779</v>
      </c>
      <c r="AI6" s="135">
        <v>5.9186934892566159</v>
      </c>
      <c r="AJ6" s="157">
        <v>57.389604187059362</v>
      </c>
      <c r="AK6" s="136">
        <v>4.626472648624782</v>
      </c>
    </row>
    <row r="9" spans="2:37" x14ac:dyDescent="0.3">
      <c r="L9" t="s">
        <v>378</v>
      </c>
      <c r="M9" t="s">
        <v>379</v>
      </c>
    </row>
    <row r="10" spans="2:37" x14ac:dyDescent="0.3">
      <c r="L10" s="164">
        <f>J6</f>
        <v>4.6137019934897658</v>
      </c>
      <c r="M10" s="164">
        <f>L6</f>
        <v>4.435442990248923</v>
      </c>
    </row>
    <row r="11" spans="2:37" x14ac:dyDescent="0.3">
      <c r="L11" s="164">
        <f>K6</f>
        <v>4.8738532596028508</v>
      </c>
      <c r="M11" s="164">
        <f>M6</f>
        <v>4.7846813699570676</v>
      </c>
    </row>
    <row r="12" spans="2:37" x14ac:dyDescent="0.3">
      <c r="L12" s="164">
        <f>N6</f>
        <v>4.6736554097803058</v>
      </c>
      <c r="M12" s="164">
        <f>O6</f>
        <v>4.1851673092707706</v>
      </c>
    </row>
    <row r="13" spans="2:37" x14ac:dyDescent="0.3">
      <c r="L13" s="164">
        <f>Q6</f>
        <v>4.6113821732434257</v>
      </c>
      <c r="M13" s="164">
        <f>P6</f>
        <v>4.7853905041936171</v>
      </c>
    </row>
    <row r="14" spans="2:37" x14ac:dyDescent="0.3">
      <c r="L14" s="164">
        <f>S6</f>
        <v>4.7388323460352817</v>
      </c>
      <c r="M14" s="164">
        <f>R6</f>
        <v>4.2190209028496977</v>
      </c>
    </row>
    <row r="15" spans="2:37" x14ac:dyDescent="0.3">
      <c r="L15" s="164">
        <f>T6</f>
        <v>4.7037178873044834</v>
      </c>
      <c r="M15" s="164">
        <f>U6</f>
        <v>5.4329949345136264</v>
      </c>
    </row>
    <row r="16" spans="2:37" x14ac:dyDescent="0.3">
      <c r="L16" s="164">
        <f>Z6</f>
        <v>5.3033017501923085</v>
      </c>
      <c r="M16" s="164">
        <f>V6</f>
        <v>4.3393709761197448</v>
      </c>
    </row>
    <row r="17" spans="12:13" x14ac:dyDescent="0.3">
      <c r="L17" s="164">
        <f>AC6</f>
        <v>5.148597487496934</v>
      </c>
      <c r="M17" s="164">
        <f>W6</f>
        <v>4.5755697441046745</v>
      </c>
    </row>
    <row r="18" spans="12:13" x14ac:dyDescent="0.3">
      <c r="L18" s="164">
        <f>AD6</f>
        <v>4.7075515134189416</v>
      </c>
      <c r="M18" s="164">
        <f>X6</f>
        <v>4.7517210747283256</v>
      </c>
    </row>
    <row r="19" spans="12:13" x14ac:dyDescent="0.3">
      <c r="L19" s="164">
        <f>AG6</f>
        <v>6.4941714304771807</v>
      </c>
      <c r="M19" s="164">
        <f>Y6</f>
        <v>5.2743649468776805</v>
      </c>
    </row>
    <row r="20" spans="12:13" x14ac:dyDescent="0.3">
      <c r="L20" s="164">
        <f>AH6</f>
        <v>6.3668636559698779</v>
      </c>
      <c r="M20" s="164">
        <f>AA6</f>
        <v>4.6677847445113496</v>
      </c>
    </row>
    <row r="21" spans="12:13" x14ac:dyDescent="0.3">
      <c r="L21" s="164">
        <f>AI6</f>
        <v>5.9186934892566159</v>
      </c>
      <c r="M21" s="164">
        <f>AB6</f>
        <v>4.5751973187705532</v>
      </c>
    </row>
    <row r="22" spans="12:13" x14ac:dyDescent="0.3">
      <c r="L22" s="164"/>
      <c r="M22" s="164">
        <f>AE6</f>
        <v>5.9853115970795256</v>
      </c>
    </row>
    <row r="23" spans="12:13" x14ac:dyDescent="0.3">
      <c r="M23" s="164">
        <f>AF6</f>
        <v>4.7484541938954932</v>
      </c>
    </row>
    <row r="24" spans="12:13" x14ac:dyDescent="0.3">
      <c r="M24" s="164">
        <f>AK6</f>
        <v>4.626472648624782</v>
      </c>
    </row>
    <row r="25" spans="12:13" x14ac:dyDescent="0.3">
      <c r="L25" s="165">
        <f>AVERAGE(L10:L24)</f>
        <v>5.1795268663556646</v>
      </c>
      <c r="M25" s="165">
        <f>AVERAGE(M10:M24)</f>
        <v>4.759129683716389</v>
      </c>
    </row>
    <row r="26" spans="12:13" x14ac:dyDescent="0.3">
      <c r="L26">
        <f>STDEV(L10:L24)/SQRT(12)</f>
        <v>0.20106455635954226</v>
      </c>
      <c r="M26">
        <f>STDEV(M10:M24)/SQRT(15)</f>
        <v>0.12383135832540039</v>
      </c>
    </row>
    <row r="27" spans="12:13" x14ac:dyDescent="0.3">
      <c r="M27">
        <f>_xlfn.T.TEST(L10:L24,M10:M24,2,2)</f>
        <v>7.5369104467481463E-2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K27"/>
  <sheetViews>
    <sheetView topLeftCell="A2" workbookViewId="0">
      <selection activeCell="L10" sqref="L10:M24"/>
    </sheetView>
  </sheetViews>
  <sheetFormatPr defaultRowHeight="14.4" x14ac:dyDescent="0.3"/>
  <sheetData>
    <row r="3" spans="2:37" ht="15" thickBot="1" x14ac:dyDescent="0.35"/>
    <row r="4" spans="2:37" x14ac:dyDescent="0.3">
      <c r="J4" s="84">
        <v>293</v>
      </c>
      <c r="K4" s="143">
        <v>295</v>
      </c>
      <c r="L4" s="76">
        <v>296</v>
      </c>
      <c r="M4" s="76">
        <v>300</v>
      </c>
      <c r="N4" s="143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143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143">
        <v>322</v>
      </c>
      <c r="AA4" s="76">
        <v>323</v>
      </c>
      <c r="AB4" s="76">
        <v>324</v>
      </c>
      <c r="AC4" s="143">
        <v>325</v>
      </c>
      <c r="AD4" s="143">
        <v>326</v>
      </c>
      <c r="AE4" s="76">
        <v>327</v>
      </c>
      <c r="AF4" s="76">
        <v>328</v>
      </c>
      <c r="AG4" s="77">
        <v>331</v>
      </c>
      <c r="AH4" s="143">
        <v>332</v>
      </c>
      <c r="AI4" s="143">
        <v>333</v>
      </c>
      <c r="AJ4" s="154">
        <v>334</v>
      </c>
      <c r="AK4" s="78">
        <v>335</v>
      </c>
    </row>
    <row r="5" spans="2:37" ht="15" thickBot="1" x14ac:dyDescent="0.35"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155" t="s">
        <v>360</v>
      </c>
      <c r="AK5" s="144" t="s">
        <v>361</v>
      </c>
    </row>
    <row r="6" spans="2:37" x14ac:dyDescent="0.3">
      <c r="B6" s="121" t="s">
        <v>180</v>
      </c>
      <c r="C6" s="122">
        <v>10.75</v>
      </c>
      <c r="D6" s="122">
        <v>10.199999999999999</v>
      </c>
      <c r="E6" s="122">
        <v>11.3</v>
      </c>
      <c r="F6" s="123">
        <v>166.08626000000001</v>
      </c>
      <c r="G6" s="124" t="s">
        <v>309</v>
      </c>
      <c r="H6" s="125"/>
      <c r="I6" s="126"/>
      <c r="J6" s="134">
        <v>0.37615102233786069</v>
      </c>
      <c r="K6" s="135">
        <v>0.40924395388687757</v>
      </c>
      <c r="L6" s="135">
        <v>0.38770522152614018</v>
      </c>
      <c r="M6" s="135">
        <v>0.4187969102977212</v>
      </c>
      <c r="N6" s="135">
        <v>0.37325148872667024</v>
      </c>
      <c r="O6" s="135">
        <v>0.37348203846980083</v>
      </c>
      <c r="P6" s="135">
        <v>0.41431553165583807</v>
      </c>
      <c r="Q6" s="135">
        <v>0.403972104260509</v>
      </c>
      <c r="R6" s="135">
        <v>0.3629096513392488</v>
      </c>
      <c r="S6" s="135">
        <v>0.36663067485075701</v>
      </c>
      <c r="T6" s="135">
        <v>0.38814952604049324</v>
      </c>
      <c r="U6" s="135">
        <v>0.50987307598212184</v>
      </c>
      <c r="V6" s="135">
        <v>0.37760572291229377</v>
      </c>
      <c r="W6" s="135">
        <v>0.44438666813624284</v>
      </c>
      <c r="X6" s="135">
        <v>0.38362527464592022</v>
      </c>
      <c r="Y6" s="135">
        <v>0.44593166586529748</v>
      </c>
      <c r="Z6" s="135">
        <v>0.45971327939406464</v>
      </c>
      <c r="AA6" s="135">
        <v>0.42424073333023982</v>
      </c>
      <c r="AB6" s="135">
        <v>0.40184328065106589</v>
      </c>
      <c r="AC6" s="135">
        <v>0.48240097239565927</v>
      </c>
      <c r="AD6" s="135">
        <v>0.37103582383461542</v>
      </c>
      <c r="AE6" s="135">
        <v>0.58348668780662949</v>
      </c>
      <c r="AF6" s="135">
        <v>0.3742580009069742</v>
      </c>
      <c r="AG6" s="135">
        <v>0.50548745943328521</v>
      </c>
      <c r="AH6" s="135">
        <v>0.47385141379705392</v>
      </c>
      <c r="AI6" s="135">
        <v>0.4566381798405782</v>
      </c>
      <c r="AJ6" s="157">
        <v>4.2911422115207714</v>
      </c>
      <c r="AK6" s="136">
        <v>0.39150863074699283</v>
      </c>
    </row>
    <row r="9" spans="2:37" x14ac:dyDescent="0.3">
      <c r="L9" t="s">
        <v>378</v>
      </c>
      <c r="M9" t="s">
        <v>379</v>
      </c>
    </row>
    <row r="10" spans="2:37" x14ac:dyDescent="0.3">
      <c r="L10" s="164">
        <f>J6</f>
        <v>0.37615102233786069</v>
      </c>
      <c r="M10" s="164">
        <f>L6</f>
        <v>0.38770522152614018</v>
      </c>
    </row>
    <row r="11" spans="2:37" x14ac:dyDescent="0.3">
      <c r="L11" s="164">
        <f>K6</f>
        <v>0.40924395388687757</v>
      </c>
      <c r="M11" s="164">
        <f>M6</f>
        <v>0.4187969102977212</v>
      </c>
    </row>
    <row r="12" spans="2:37" x14ac:dyDescent="0.3">
      <c r="L12" s="164">
        <f>N6</f>
        <v>0.37325148872667024</v>
      </c>
      <c r="M12" s="164">
        <f>O6</f>
        <v>0.37348203846980083</v>
      </c>
    </row>
    <row r="13" spans="2:37" x14ac:dyDescent="0.3">
      <c r="L13" s="164">
        <f>Q6</f>
        <v>0.403972104260509</v>
      </c>
      <c r="M13" s="164">
        <f>P6</f>
        <v>0.41431553165583807</v>
      </c>
    </row>
    <row r="14" spans="2:37" x14ac:dyDescent="0.3">
      <c r="L14" s="164">
        <f>S6</f>
        <v>0.36663067485075701</v>
      </c>
      <c r="M14" s="164">
        <f>R6</f>
        <v>0.3629096513392488</v>
      </c>
    </row>
    <row r="15" spans="2:37" x14ac:dyDescent="0.3">
      <c r="L15" s="164">
        <f>T6</f>
        <v>0.38814952604049324</v>
      </c>
      <c r="M15" s="164">
        <f>U6</f>
        <v>0.50987307598212184</v>
      </c>
    </row>
    <row r="16" spans="2:37" x14ac:dyDescent="0.3">
      <c r="L16" s="164">
        <f>Z6</f>
        <v>0.45971327939406464</v>
      </c>
      <c r="M16" s="164">
        <f>V6</f>
        <v>0.37760572291229377</v>
      </c>
    </row>
    <row r="17" spans="12:13" x14ac:dyDescent="0.3">
      <c r="L17" s="164">
        <f>AC6</f>
        <v>0.48240097239565927</v>
      </c>
      <c r="M17" s="164">
        <f>W6</f>
        <v>0.44438666813624284</v>
      </c>
    </row>
    <row r="18" spans="12:13" x14ac:dyDescent="0.3">
      <c r="L18" s="164">
        <f>AD6</f>
        <v>0.37103582383461542</v>
      </c>
      <c r="M18" s="164">
        <f>X6</f>
        <v>0.38362527464592022</v>
      </c>
    </row>
    <row r="19" spans="12:13" x14ac:dyDescent="0.3">
      <c r="L19" s="164">
        <f>AG6</f>
        <v>0.50548745943328521</v>
      </c>
      <c r="M19" s="164">
        <f>Y6</f>
        <v>0.44593166586529748</v>
      </c>
    </row>
    <row r="20" spans="12:13" x14ac:dyDescent="0.3">
      <c r="L20" s="164">
        <f>AH6</f>
        <v>0.47385141379705392</v>
      </c>
      <c r="M20" s="164">
        <f>AA6</f>
        <v>0.42424073333023982</v>
      </c>
    </row>
    <row r="21" spans="12:13" x14ac:dyDescent="0.3">
      <c r="L21" s="164">
        <f>AI6</f>
        <v>0.4566381798405782</v>
      </c>
      <c r="M21" s="164">
        <f>AB6</f>
        <v>0.40184328065106589</v>
      </c>
    </row>
    <row r="22" spans="12:13" x14ac:dyDescent="0.3">
      <c r="L22" s="164"/>
      <c r="M22" s="164">
        <f>AE6</f>
        <v>0.58348668780662949</v>
      </c>
    </row>
    <row r="23" spans="12:13" x14ac:dyDescent="0.3">
      <c r="M23" s="164">
        <f>AF6</f>
        <v>0.3742580009069742</v>
      </c>
    </row>
    <row r="24" spans="12:13" x14ac:dyDescent="0.3">
      <c r="M24" s="164">
        <f>AK6</f>
        <v>0.39150863074699283</v>
      </c>
    </row>
    <row r="25" spans="12:13" x14ac:dyDescent="0.3">
      <c r="L25" s="165">
        <f>AVERAGE(L10:L24)</f>
        <v>0.42221049156653528</v>
      </c>
      <c r="M25" s="165">
        <f>AVERAGE(M10:M24)</f>
        <v>0.41959793961816844</v>
      </c>
    </row>
    <row r="26" spans="12:13" x14ac:dyDescent="0.3">
      <c r="L26">
        <f>STDEV(L10:L24)/SQRT(12)</f>
        <v>1.4487141000047379E-2</v>
      </c>
      <c r="M26">
        <f>STDEV(M10:M24)/SQRT(15)</f>
        <v>1.5266190343455374E-2</v>
      </c>
    </row>
    <row r="27" spans="12:13" x14ac:dyDescent="0.3">
      <c r="M27">
        <f>_xlfn.T.TEST(L10:L24,M10:M24,2,2)</f>
        <v>0.90400959368228495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AK27"/>
  <sheetViews>
    <sheetView topLeftCell="G2" workbookViewId="0">
      <selection activeCell="L28" sqref="L28"/>
    </sheetView>
  </sheetViews>
  <sheetFormatPr defaultRowHeight="14.4" x14ac:dyDescent="0.3"/>
  <sheetData>
    <row r="3" spans="2:37" ht="15" thickBot="1" x14ac:dyDescent="0.35"/>
    <row r="4" spans="2:37" x14ac:dyDescent="0.3">
      <c r="J4" s="84">
        <v>293</v>
      </c>
      <c r="K4" s="143">
        <v>295</v>
      </c>
      <c r="L4" s="76">
        <v>296</v>
      </c>
      <c r="M4" s="76">
        <v>300</v>
      </c>
      <c r="N4" s="143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143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143">
        <v>322</v>
      </c>
      <c r="AA4" s="76">
        <v>323</v>
      </c>
      <c r="AB4" s="76">
        <v>324</v>
      </c>
      <c r="AC4" s="143">
        <v>325</v>
      </c>
      <c r="AD4" s="143">
        <v>326</v>
      </c>
      <c r="AE4" s="76">
        <v>327</v>
      </c>
      <c r="AF4" s="76">
        <v>328</v>
      </c>
      <c r="AG4" s="77">
        <v>331</v>
      </c>
      <c r="AH4" s="143">
        <v>332</v>
      </c>
      <c r="AI4" s="143">
        <v>333</v>
      </c>
      <c r="AJ4" s="154">
        <v>334</v>
      </c>
      <c r="AK4" s="78">
        <v>335</v>
      </c>
    </row>
    <row r="5" spans="2:37" ht="15" thickBot="1" x14ac:dyDescent="0.35"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155" t="s">
        <v>360</v>
      </c>
      <c r="AK5" s="144" t="s">
        <v>361</v>
      </c>
    </row>
    <row r="6" spans="2:37" x14ac:dyDescent="0.3">
      <c r="B6" s="121" t="s">
        <v>205</v>
      </c>
      <c r="C6" s="122">
        <v>12.3</v>
      </c>
      <c r="D6" s="122">
        <v>11.8</v>
      </c>
      <c r="E6" s="122">
        <v>12.8</v>
      </c>
      <c r="F6" s="123">
        <v>182.08116999999999</v>
      </c>
      <c r="G6" s="124" t="s">
        <v>309</v>
      </c>
      <c r="H6" s="125"/>
      <c r="I6" s="126"/>
      <c r="J6" s="134">
        <v>0.36446104335348872</v>
      </c>
      <c r="K6" s="135">
        <v>0.35456798963739394</v>
      </c>
      <c r="L6" s="135">
        <v>0.39707401832323741</v>
      </c>
      <c r="M6" s="135">
        <v>0.43256998005130831</v>
      </c>
      <c r="N6" s="135">
        <v>0.3558777623543134</v>
      </c>
      <c r="O6" s="135">
        <v>0.3642227184223224</v>
      </c>
      <c r="P6" s="135">
        <v>0.41100833498996686</v>
      </c>
      <c r="Q6" s="135">
        <v>0.3920957539181032</v>
      </c>
      <c r="R6" s="135">
        <v>0.3584470134617001</v>
      </c>
      <c r="S6" s="135">
        <v>0.3081506220632122</v>
      </c>
      <c r="T6" s="135">
        <v>0.31428728646058113</v>
      </c>
      <c r="U6" s="135">
        <v>0.4248228426420993</v>
      </c>
      <c r="V6" s="135">
        <v>0.38114715612808048</v>
      </c>
      <c r="W6" s="135">
        <v>0.43667270741962649</v>
      </c>
      <c r="X6" s="135">
        <v>0.39267346097706191</v>
      </c>
      <c r="Y6" s="135">
        <v>0.45991584249364298</v>
      </c>
      <c r="Z6" s="135">
        <v>0.44797055249790085</v>
      </c>
      <c r="AA6" s="135">
        <v>0.45308671162403685</v>
      </c>
      <c r="AB6" s="135">
        <v>0.39357312324649468</v>
      </c>
      <c r="AC6" s="135">
        <v>0.39652189223788753</v>
      </c>
      <c r="AD6" s="135">
        <v>0.3202407497290089</v>
      </c>
      <c r="AE6" s="135">
        <v>0.47718447628387134</v>
      </c>
      <c r="AF6" s="135">
        <v>0.31025062243573653</v>
      </c>
      <c r="AG6" s="135">
        <v>0.45669687138734255</v>
      </c>
      <c r="AH6" s="135">
        <v>0.41079158001643951</v>
      </c>
      <c r="AI6" s="135">
        <v>0.46978553284046815</v>
      </c>
      <c r="AJ6" s="157">
        <v>4.0374960684811256</v>
      </c>
      <c r="AK6" s="136">
        <v>0.4116746657204261</v>
      </c>
    </row>
    <row r="9" spans="2:37" x14ac:dyDescent="0.3">
      <c r="L9" t="s">
        <v>378</v>
      </c>
      <c r="M9" t="s">
        <v>379</v>
      </c>
    </row>
    <row r="10" spans="2:37" x14ac:dyDescent="0.3">
      <c r="L10" s="164">
        <f>J6</f>
        <v>0.36446104335348872</v>
      </c>
      <c r="M10" s="164">
        <f>L6</f>
        <v>0.39707401832323741</v>
      </c>
    </row>
    <row r="11" spans="2:37" x14ac:dyDescent="0.3">
      <c r="L11" s="164">
        <f>K6</f>
        <v>0.35456798963739394</v>
      </c>
      <c r="M11" s="164">
        <f>M6</f>
        <v>0.43256998005130831</v>
      </c>
    </row>
    <row r="12" spans="2:37" x14ac:dyDescent="0.3">
      <c r="L12" s="164">
        <f>N6</f>
        <v>0.3558777623543134</v>
      </c>
      <c r="M12" s="164">
        <f>O6</f>
        <v>0.3642227184223224</v>
      </c>
    </row>
    <row r="13" spans="2:37" x14ac:dyDescent="0.3">
      <c r="L13" s="164">
        <f>Q6</f>
        <v>0.3920957539181032</v>
      </c>
      <c r="M13" s="164">
        <f>P6</f>
        <v>0.41100833498996686</v>
      </c>
    </row>
    <row r="14" spans="2:37" x14ac:dyDescent="0.3">
      <c r="L14" s="164">
        <f>S6</f>
        <v>0.3081506220632122</v>
      </c>
      <c r="M14" s="164">
        <f>R6</f>
        <v>0.3584470134617001</v>
      </c>
    </row>
    <row r="15" spans="2:37" x14ac:dyDescent="0.3">
      <c r="L15" s="164">
        <f>T6</f>
        <v>0.31428728646058113</v>
      </c>
      <c r="M15" s="164">
        <f>U6</f>
        <v>0.4248228426420993</v>
      </c>
    </row>
    <row r="16" spans="2:37" x14ac:dyDescent="0.3">
      <c r="L16" s="164">
        <f>Z6</f>
        <v>0.44797055249790085</v>
      </c>
      <c r="M16" s="164">
        <f>V6</f>
        <v>0.38114715612808048</v>
      </c>
    </row>
    <row r="17" spans="12:13" x14ac:dyDescent="0.3">
      <c r="L17" s="164">
        <f>AC6</f>
        <v>0.39652189223788753</v>
      </c>
      <c r="M17" s="164">
        <f>W6</f>
        <v>0.43667270741962649</v>
      </c>
    </row>
    <row r="18" spans="12:13" x14ac:dyDescent="0.3">
      <c r="L18" s="164">
        <f>AD6</f>
        <v>0.3202407497290089</v>
      </c>
      <c r="M18" s="164">
        <f>X6</f>
        <v>0.39267346097706191</v>
      </c>
    </row>
    <row r="19" spans="12:13" x14ac:dyDescent="0.3">
      <c r="L19" s="164">
        <f>AG6</f>
        <v>0.45669687138734255</v>
      </c>
      <c r="M19" s="164">
        <f>Y6</f>
        <v>0.45991584249364298</v>
      </c>
    </row>
    <row r="20" spans="12:13" x14ac:dyDescent="0.3">
      <c r="L20" s="164">
        <f>AH6</f>
        <v>0.41079158001643951</v>
      </c>
      <c r="M20" s="164">
        <f>AA6</f>
        <v>0.45308671162403685</v>
      </c>
    </row>
    <row r="21" spans="12:13" x14ac:dyDescent="0.3">
      <c r="L21" s="164">
        <f>AI6</f>
        <v>0.46978553284046815</v>
      </c>
      <c r="M21" s="164">
        <f>AB6</f>
        <v>0.39357312324649468</v>
      </c>
    </row>
    <row r="22" spans="12:13" x14ac:dyDescent="0.3">
      <c r="L22" s="164"/>
      <c r="M22" s="164">
        <f>AE6</f>
        <v>0.47718447628387134</v>
      </c>
    </row>
    <row r="23" spans="12:13" x14ac:dyDescent="0.3">
      <c r="M23" s="164">
        <f>AF6</f>
        <v>0.31025062243573653</v>
      </c>
    </row>
    <row r="24" spans="12:13" x14ac:dyDescent="0.3">
      <c r="M24" s="164">
        <f>AK6</f>
        <v>0.4116746657204261</v>
      </c>
    </row>
    <row r="25" spans="12:13" x14ac:dyDescent="0.3">
      <c r="L25" s="165">
        <f>AVERAGE(L10:L24)</f>
        <v>0.38262063637467841</v>
      </c>
      <c r="M25" s="165">
        <f>AVERAGE(M10:M24)</f>
        <v>0.40695491161464081</v>
      </c>
    </row>
    <row r="26" spans="12:13" x14ac:dyDescent="0.3">
      <c r="L26">
        <f>STDEV(L10:L24)/SQRT(12)</f>
        <v>1.6136404179175164E-2</v>
      </c>
      <c r="M26">
        <f>STDEV(M10:M24)/SQRT(15)</f>
        <v>1.1220712941970452E-2</v>
      </c>
    </row>
    <row r="27" spans="12:13" x14ac:dyDescent="0.3">
      <c r="M27">
        <f>_xlfn.T.TEST(L10:L24,M10:M24,2,2)</f>
        <v>0.21439666511365807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AK27"/>
  <sheetViews>
    <sheetView topLeftCell="J2" workbookViewId="0">
      <selection activeCell="T29" sqref="T29"/>
    </sheetView>
  </sheetViews>
  <sheetFormatPr defaultRowHeight="14.4" x14ac:dyDescent="0.3"/>
  <sheetData>
    <row r="3" spans="2:37" ht="15" thickBot="1" x14ac:dyDescent="0.35"/>
    <row r="4" spans="2:37" x14ac:dyDescent="0.3">
      <c r="J4" s="84">
        <v>293</v>
      </c>
      <c r="K4" s="162">
        <v>295</v>
      </c>
      <c r="L4" s="76">
        <v>296</v>
      </c>
      <c r="M4" s="76">
        <v>300</v>
      </c>
      <c r="N4" s="162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162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162">
        <v>322</v>
      </c>
      <c r="AA4" s="76">
        <v>323</v>
      </c>
      <c r="AB4" s="76">
        <v>324</v>
      </c>
      <c r="AC4" s="162">
        <v>325</v>
      </c>
      <c r="AD4" s="162">
        <v>326</v>
      </c>
      <c r="AE4" s="76">
        <v>327</v>
      </c>
      <c r="AF4" s="76">
        <v>328</v>
      </c>
      <c r="AG4" s="77">
        <v>331</v>
      </c>
      <c r="AH4" s="162">
        <v>332</v>
      </c>
      <c r="AI4" s="162">
        <v>333</v>
      </c>
      <c r="AJ4" s="154">
        <v>334</v>
      </c>
      <c r="AK4" s="78">
        <v>335</v>
      </c>
    </row>
    <row r="5" spans="2:37" ht="15" thickBot="1" x14ac:dyDescent="0.35"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155" t="s">
        <v>360</v>
      </c>
      <c r="AK5" s="163" t="s">
        <v>361</v>
      </c>
    </row>
    <row r="6" spans="2:37" x14ac:dyDescent="0.3">
      <c r="B6" s="121" t="s">
        <v>205</v>
      </c>
      <c r="C6" s="122">
        <v>12.3</v>
      </c>
      <c r="D6" s="122">
        <v>11.8</v>
      </c>
      <c r="E6" s="122">
        <v>12.8</v>
      </c>
      <c r="F6" s="123">
        <v>182.08116999999999</v>
      </c>
      <c r="G6" s="124" t="s">
        <v>309</v>
      </c>
      <c r="H6" s="125"/>
      <c r="I6" s="126"/>
      <c r="J6" s="134">
        <v>0.36446104335348872</v>
      </c>
      <c r="K6" s="135">
        <v>0.35456798963739394</v>
      </c>
      <c r="L6" s="135">
        <v>0.39707401832323741</v>
      </c>
      <c r="M6" s="135">
        <v>0.43256998005130831</v>
      </c>
      <c r="N6" s="135">
        <v>0.3558777623543134</v>
      </c>
      <c r="O6" s="135">
        <v>0.3642227184223224</v>
      </c>
      <c r="P6" s="135">
        <v>0.41100833498996686</v>
      </c>
      <c r="Q6" s="135">
        <v>0.3920957539181032</v>
      </c>
      <c r="R6" s="135">
        <v>0.3584470134617001</v>
      </c>
      <c r="S6" s="135">
        <v>0.3081506220632122</v>
      </c>
      <c r="T6" s="135">
        <v>0.31428728646058113</v>
      </c>
      <c r="U6" s="135">
        <v>0.4248228426420993</v>
      </c>
      <c r="V6" s="135">
        <v>0.38114715612808048</v>
      </c>
      <c r="W6" s="135">
        <v>0.43667270741962649</v>
      </c>
      <c r="X6" s="135">
        <v>0.39267346097706191</v>
      </c>
      <c r="Y6" s="135">
        <v>0.45991584249364298</v>
      </c>
      <c r="Z6" s="135">
        <v>0.44797055249790085</v>
      </c>
      <c r="AA6" s="135">
        <v>0.45308671162403685</v>
      </c>
      <c r="AB6" s="135">
        <v>0.39357312324649468</v>
      </c>
      <c r="AC6" s="135">
        <v>0.39652189223788753</v>
      </c>
      <c r="AD6" s="135">
        <v>0.3202407497290089</v>
      </c>
      <c r="AE6" s="135">
        <v>0.47718447628387134</v>
      </c>
      <c r="AF6" s="135">
        <v>0.31025062243573653</v>
      </c>
      <c r="AG6" s="135">
        <v>0.45669687138734255</v>
      </c>
      <c r="AH6" s="135">
        <v>0.41079158001643951</v>
      </c>
      <c r="AI6" s="135">
        <v>0.46978553284046815</v>
      </c>
      <c r="AJ6" s="157">
        <v>4.0374960684811256</v>
      </c>
      <c r="AK6" s="136">
        <v>0.4116746657204261</v>
      </c>
    </row>
    <row r="8" spans="2:37" x14ac:dyDescent="0.3">
      <c r="L8" t="s">
        <v>380</v>
      </c>
      <c r="N8" t="s">
        <v>383</v>
      </c>
      <c r="Q8" t="s">
        <v>384</v>
      </c>
    </row>
    <row r="9" spans="2:37" x14ac:dyDescent="0.3">
      <c r="L9" t="s">
        <v>378</v>
      </c>
      <c r="M9" t="s">
        <v>379</v>
      </c>
      <c r="N9" t="s">
        <v>378</v>
      </c>
      <c r="O9" t="s">
        <v>379</v>
      </c>
    </row>
    <row r="10" spans="2:37" x14ac:dyDescent="0.3">
      <c r="L10" s="164">
        <f>J6</f>
        <v>0.36446104335348872</v>
      </c>
      <c r="M10" s="164">
        <f>L6</f>
        <v>0.39707401832323741</v>
      </c>
      <c r="N10">
        <v>4.6137019934897658</v>
      </c>
      <c r="O10">
        <v>4.435442990248923</v>
      </c>
      <c r="Q10">
        <f>L10/N10</f>
        <v>7.8995358579242225E-2</v>
      </c>
      <c r="R10">
        <f>M10/O10</f>
        <v>8.9522967423137381E-2</v>
      </c>
    </row>
    <row r="11" spans="2:37" x14ac:dyDescent="0.3">
      <c r="L11" s="164">
        <f>K6</f>
        <v>0.35456798963739394</v>
      </c>
      <c r="M11" s="164">
        <f>M6</f>
        <v>0.43256998005130831</v>
      </c>
      <c r="N11">
        <v>4.8738532596028508</v>
      </c>
      <c r="O11">
        <v>4.7846813699570676</v>
      </c>
      <c r="Q11">
        <f t="shared" ref="Q11:R24" si="0">L11/N11</f>
        <v>7.2749007972038565E-2</v>
      </c>
      <c r="R11">
        <f t="shared" si="0"/>
        <v>9.0407269910888488E-2</v>
      </c>
    </row>
    <row r="12" spans="2:37" x14ac:dyDescent="0.3">
      <c r="L12" s="164">
        <f>N6</f>
        <v>0.3558777623543134</v>
      </c>
      <c r="M12" s="164">
        <f>O6</f>
        <v>0.3642227184223224</v>
      </c>
      <c r="N12">
        <v>4.6736554097803058</v>
      </c>
      <c r="O12">
        <v>4.1851673092707706</v>
      </c>
      <c r="Q12">
        <f t="shared" si="0"/>
        <v>7.6145485952941086E-2</v>
      </c>
      <c r="R12">
        <f t="shared" si="0"/>
        <v>8.7027038946690297E-2</v>
      </c>
    </row>
    <row r="13" spans="2:37" x14ac:dyDescent="0.3">
      <c r="L13" s="164">
        <f>Q6</f>
        <v>0.3920957539181032</v>
      </c>
      <c r="M13" s="164">
        <f>P6</f>
        <v>0.41100833498996686</v>
      </c>
      <c r="N13">
        <v>4.6113821732434257</v>
      </c>
      <c r="O13">
        <v>4.7853905041936171</v>
      </c>
      <c r="Q13">
        <f t="shared" si="0"/>
        <v>8.5027815780083518E-2</v>
      </c>
      <c r="R13">
        <f t="shared" si="0"/>
        <v>8.5888149489531704E-2</v>
      </c>
    </row>
    <row r="14" spans="2:37" x14ac:dyDescent="0.3">
      <c r="L14" s="164">
        <f>S6</f>
        <v>0.3081506220632122</v>
      </c>
      <c r="M14" s="164">
        <f>R6</f>
        <v>0.3584470134617001</v>
      </c>
      <c r="N14">
        <v>4.7388323460352817</v>
      </c>
      <c r="O14">
        <v>4.2190209028496977</v>
      </c>
      <c r="Q14">
        <f t="shared" si="0"/>
        <v>6.5026698469513228E-2</v>
      </c>
      <c r="R14">
        <f t="shared" si="0"/>
        <v>8.4959762398804539E-2</v>
      </c>
    </row>
    <row r="15" spans="2:37" x14ac:dyDescent="0.3">
      <c r="L15" s="164">
        <f>T6</f>
        <v>0.31428728646058113</v>
      </c>
      <c r="M15" s="164">
        <f>U6</f>
        <v>0.4248228426420993</v>
      </c>
      <c r="N15">
        <v>4.7037178873044834</v>
      </c>
      <c r="O15">
        <v>5.4329949345136264</v>
      </c>
      <c r="Q15">
        <f t="shared" si="0"/>
        <v>6.6816780680842847E-2</v>
      </c>
      <c r="R15">
        <f t="shared" si="0"/>
        <v>7.8193123270439854E-2</v>
      </c>
    </row>
    <row r="16" spans="2:37" x14ac:dyDescent="0.3">
      <c r="L16" s="164">
        <f>Z6</f>
        <v>0.44797055249790085</v>
      </c>
      <c r="M16" s="164">
        <f>V6</f>
        <v>0.38114715612808048</v>
      </c>
      <c r="N16">
        <v>5.3033017501923085</v>
      </c>
      <c r="O16">
        <v>4.3393709761197448</v>
      </c>
      <c r="Q16">
        <f t="shared" si="0"/>
        <v>8.4470123255131868E-2</v>
      </c>
      <c r="R16">
        <f t="shared" si="0"/>
        <v>8.7834655812004656E-2</v>
      </c>
    </row>
    <row r="17" spans="12:18" x14ac:dyDescent="0.3">
      <c r="L17" s="164">
        <f>AC6</f>
        <v>0.39652189223788753</v>
      </c>
      <c r="M17" s="164">
        <f>W6</f>
        <v>0.43667270741962649</v>
      </c>
      <c r="N17">
        <v>5.148597487496934</v>
      </c>
      <c r="O17">
        <v>4.5755697441046745</v>
      </c>
      <c r="Q17">
        <f t="shared" si="0"/>
        <v>7.7015516012043594E-2</v>
      </c>
      <c r="R17">
        <f t="shared" si="0"/>
        <v>9.5435701309602161E-2</v>
      </c>
    </row>
    <row r="18" spans="12:18" x14ac:dyDescent="0.3">
      <c r="L18" s="164">
        <f>AD6</f>
        <v>0.3202407497290089</v>
      </c>
      <c r="M18" s="164">
        <f>X6</f>
        <v>0.39267346097706191</v>
      </c>
      <c r="N18">
        <v>4.7075515134189416</v>
      </c>
      <c r="O18">
        <v>4.7517210747283256</v>
      </c>
      <c r="Q18">
        <f t="shared" si="0"/>
        <v>6.8027030360933521E-2</v>
      </c>
      <c r="R18">
        <f t="shared" si="0"/>
        <v>8.2638154639477143E-2</v>
      </c>
    </row>
    <row r="19" spans="12:18" x14ac:dyDescent="0.3">
      <c r="L19" s="164">
        <f>AG6</f>
        <v>0.45669687138734255</v>
      </c>
      <c r="M19" s="164">
        <f>Y6</f>
        <v>0.45991584249364298</v>
      </c>
      <c r="N19">
        <v>6.4941714304771807</v>
      </c>
      <c r="O19">
        <v>5.2743649468776805</v>
      </c>
      <c r="Q19">
        <f t="shared" si="0"/>
        <v>7.0324116983432522E-2</v>
      </c>
      <c r="R19">
        <f t="shared" si="0"/>
        <v>8.7198335178892777E-2</v>
      </c>
    </row>
    <row r="20" spans="12:18" x14ac:dyDescent="0.3">
      <c r="L20" s="164">
        <f>AH6</f>
        <v>0.41079158001643951</v>
      </c>
      <c r="M20" s="164">
        <f>AA6</f>
        <v>0.45308671162403685</v>
      </c>
      <c r="N20">
        <v>6.3668636559698779</v>
      </c>
      <c r="O20">
        <v>4.6677847445113496</v>
      </c>
      <c r="Q20">
        <f t="shared" si="0"/>
        <v>6.4520241395661357E-2</v>
      </c>
      <c r="R20">
        <f t="shared" si="0"/>
        <v>9.7066753593726088E-2</v>
      </c>
    </row>
    <row r="21" spans="12:18" x14ac:dyDescent="0.3">
      <c r="L21" s="164">
        <f>AI6</f>
        <v>0.46978553284046815</v>
      </c>
      <c r="M21" s="164">
        <f>AB6</f>
        <v>0.39357312324649468</v>
      </c>
      <c r="N21">
        <v>5.9186934892566159</v>
      </c>
      <c r="O21">
        <v>4.5751973187705532</v>
      </c>
      <c r="Q21">
        <f t="shared" si="0"/>
        <v>7.9373181546434995E-2</v>
      </c>
      <c r="R21">
        <f t="shared" si="0"/>
        <v>8.6023202022739345E-2</v>
      </c>
    </row>
    <row r="22" spans="12:18" x14ac:dyDescent="0.3">
      <c r="L22" s="164"/>
      <c r="M22" s="164">
        <f>AE6</f>
        <v>0.47718447628387134</v>
      </c>
      <c r="O22">
        <v>5.9853115970795256</v>
      </c>
      <c r="R22">
        <f t="shared" si="0"/>
        <v>7.9725920454452009E-2</v>
      </c>
    </row>
    <row r="23" spans="12:18" x14ac:dyDescent="0.3">
      <c r="M23" s="164">
        <f>AF6</f>
        <v>0.31025062243573653</v>
      </c>
      <c r="O23">
        <v>4.7484541938954932</v>
      </c>
      <c r="R23">
        <f t="shared" si="0"/>
        <v>6.5337183379506503E-2</v>
      </c>
    </row>
    <row r="24" spans="12:18" x14ac:dyDescent="0.3">
      <c r="M24" s="164">
        <f>AK6</f>
        <v>0.4116746657204261</v>
      </c>
      <c r="O24">
        <v>4.626472648624782</v>
      </c>
      <c r="R24">
        <f t="shared" si="0"/>
        <v>8.8982405600689402E-2</v>
      </c>
    </row>
    <row r="25" spans="12:18" x14ac:dyDescent="0.3">
      <c r="L25" s="165">
        <f>AVERAGE(L10:L24)</f>
        <v>0.38262063637467841</v>
      </c>
      <c r="M25" s="165">
        <f>AVERAGE(M10:M24)</f>
        <v>0.40695491161464081</v>
      </c>
      <c r="Q25" s="165">
        <f>AVERAGE(Q10:Q24)</f>
        <v>7.4040946415691603E-2</v>
      </c>
      <c r="R25" s="165">
        <f>AVERAGE(R10:R24)</f>
        <v>8.5749374895372155E-2</v>
      </c>
    </row>
    <row r="26" spans="12:18" x14ac:dyDescent="0.3">
      <c r="L26">
        <f>STDEV(L10:L24)/SQRT(12)</f>
        <v>1.6136404179175164E-2</v>
      </c>
      <c r="M26">
        <f>STDEV(M10:M24)/SQRT(15)</f>
        <v>1.1220712941970452E-2</v>
      </c>
      <c r="Q26">
        <f>STDEV(Q10:Q24)/SQRT(12)</f>
        <v>2.0807109858286448E-3</v>
      </c>
      <c r="R26">
        <f>STDEV(R10:R24)/SQRT(15)</f>
        <v>1.9479056952346504E-3</v>
      </c>
    </row>
    <row r="27" spans="12:18" x14ac:dyDescent="0.3">
      <c r="M27">
        <f>_xlfn.T.TEST(L10:L24,M10:M24,2,2)</f>
        <v>0.21439666511365807</v>
      </c>
      <c r="R27">
        <f>_xlfn.T.TEST(Q10:Q24,R10:R24,2,2)</f>
        <v>3.9679673092905116E-4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AK27"/>
  <sheetViews>
    <sheetView topLeftCell="K2" workbookViewId="0">
      <selection activeCell="U23" sqref="U23"/>
    </sheetView>
  </sheetViews>
  <sheetFormatPr defaultRowHeight="14.4" x14ac:dyDescent="0.3"/>
  <sheetData>
    <row r="3" spans="2:37" ht="15" thickBot="1" x14ac:dyDescent="0.35"/>
    <row r="4" spans="2:37" x14ac:dyDescent="0.3">
      <c r="J4" s="84">
        <v>293</v>
      </c>
      <c r="K4" s="143">
        <v>295</v>
      </c>
      <c r="L4" s="76">
        <v>296</v>
      </c>
      <c r="M4" s="76">
        <v>300</v>
      </c>
      <c r="N4" s="143">
        <v>301</v>
      </c>
      <c r="O4" s="76">
        <v>303</v>
      </c>
      <c r="P4" s="76">
        <v>304</v>
      </c>
      <c r="Q4" s="77">
        <v>307</v>
      </c>
      <c r="R4" s="76">
        <v>310</v>
      </c>
      <c r="S4" s="77">
        <v>314</v>
      </c>
      <c r="T4" s="143">
        <v>315</v>
      </c>
      <c r="U4" s="76">
        <v>316</v>
      </c>
      <c r="V4" s="76">
        <v>317</v>
      </c>
      <c r="W4" s="76">
        <v>318</v>
      </c>
      <c r="X4" s="76">
        <v>319</v>
      </c>
      <c r="Y4" s="76">
        <v>321</v>
      </c>
      <c r="Z4" s="143">
        <v>322</v>
      </c>
      <c r="AA4" s="76">
        <v>323</v>
      </c>
      <c r="AB4" s="76">
        <v>324</v>
      </c>
      <c r="AC4" s="143">
        <v>325</v>
      </c>
      <c r="AD4" s="143">
        <v>326</v>
      </c>
      <c r="AE4" s="76">
        <v>327</v>
      </c>
      <c r="AF4" s="76">
        <v>328</v>
      </c>
      <c r="AG4" s="77">
        <v>331</v>
      </c>
      <c r="AH4" s="143">
        <v>332</v>
      </c>
      <c r="AI4" s="143">
        <v>333</v>
      </c>
      <c r="AJ4" s="154">
        <v>334</v>
      </c>
      <c r="AK4" s="78">
        <v>335</v>
      </c>
    </row>
    <row r="5" spans="2:37" ht="15" thickBot="1" x14ac:dyDescent="0.35">
      <c r="J5" s="83" t="s">
        <v>334</v>
      </c>
      <c r="K5" s="81" t="s">
        <v>335</v>
      </c>
      <c r="L5" s="81" t="s">
        <v>336</v>
      </c>
      <c r="M5" s="81" t="s">
        <v>337</v>
      </c>
      <c r="N5" s="81" t="s">
        <v>338</v>
      </c>
      <c r="O5" s="81" t="s">
        <v>339</v>
      </c>
      <c r="P5" s="81" t="s">
        <v>340</v>
      </c>
      <c r="Q5" s="81" t="s">
        <v>341</v>
      </c>
      <c r="R5" s="81" t="s">
        <v>342</v>
      </c>
      <c r="S5" s="81" t="s">
        <v>343</v>
      </c>
      <c r="T5" s="81" t="s">
        <v>344</v>
      </c>
      <c r="U5" s="81" t="s">
        <v>345</v>
      </c>
      <c r="V5" s="81" t="s">
        <v>346</v>
      </c>
      <c r="W5" s="81" t="s">
        <v>347</v>
      </c>
      <c r="X5" s="81" t="s">
        <v>348</v>
      </c>
      <c r="Y5" s="81" t="s">
        <v>349</v>
      </c>
      <c r="Z5" s="81" t="s">
        <v>350</v>
      </c>
      <c r="AA5" s="81" t="s">
        <v>351</v>
      </c>
      <c r="AB5" s="81" t="s">
        <v>352</v>
      </c>
      <c r="AC5" s="81" t="s">
        <v>353</v>
      </c>
      <c r="AD5" s="81" t="s">
        <v>354</v>
      </c>
      <c r="AE5" s="81" t="s">
        <v>355</v>
      </c>
      <c r="AF5" s="81" t="s">
        <v>356</v>
      </c>
      <c r="AG5" s="81" t="s">
        <v>357</v>
      </c>
      <c r="AH5" s="81" t="s">
        <v>358</v>
      </c>
      <c r="AI5" s="81" t="s">
        <v>359</v>
      </c>
      <c r="AJ5" s="155" t="s">
        <v>360</v>
      </c>
      <c r="AK5" s="144" t="s">
        <v>361</v>
      </c>
    </row>
    <row r="6" spans="2:37" x14ac:dyDescent="0.3">
      <c r="B6" s="121" t="s">
        <v>205</v>
      </c>
      <c r="C6" s="122">
        <v>12.3</v>
      </c>
      <c r="D6" s="122">
        <v>11.8</v>
      </c>
      <c r="E6" s="122">
        <v>12.8</v>
      </c>
      <c r="F6" s="123">
        <v>182.08116999999999</v>
      </c>
      <c r="G6" s="124" t="s">
        <v>309</v>
      </c>
      <c r="H6" s="125"/>
      <c r="I6" s="126"/>
      <c r="J6" s="134">
        <v>0.36446104335348872</v>
      </c>
      <c r="K6" s="135">
        <v>0.35456798963739394</v>
      </c>
      <c r="L6" s="135">
        <v>0.39707401832323741</v>
      </c>
      <c r="M6" s="135">
        <v>0.43256998005130831</v>
      </c>
      <c r="N6" s="135">
        <v>0.3558777623543134</v>
      </c>
      <c r="O6" s="135">
        <v>0.3642227184223224</v>
      </c>
      <c r="P6" s="135">
        <v>0.41100833498996686</v>
      </c>
      <c r="Q6" s="135">
        <v>0.3920957539181032</v>
      </c>
      <c r="R6" s="135">
        <v>0.3584470134617001</v>
      </c>
      <c r="S6" s="135">
        <v>0.3081506220632122</v>
      </c>
      <c r="T6" s="135">
        <v>0.31428728646058113</v>
      </c>
      <c r="U6" s="135">
        <v>0.4248228426420993</v>
      </c>
      <c r="V6" s="135">
        <v>0.38114715612808048</v>
      </c>
      <c r="W6" s="135">
        <v>0.43667270741962649</v>
      </c>
      <c r="X6" s="135">
        <v>0.39267346097706191</v>
      </c>
      <c r="Y6" s="135">
        <v>0.45991584249364298</v>
      </c>
      <c r="Z6" s="135">
        <v>0.44797055249790085</v>
      </c>
      <c r="AA6" s="135">
        <v>0.45308671162403685</v>
      </c>
      <c r="AB6" s="135">
        <v>0.39357312324649468</v>
      </c>
      <c r="AC6" s="135">
        <v>0.39652189223788753</v>
      </c>
      <c r="AD6" s="135">
        <v>0.3202407497290089</v>
      </c>
      <c r="AE6" s="135">
        <v>0.47718447628387134</v>
      </c>
      <c r="AF6" s="135">
        <v>0.31025062243573653</v>
      </c>
      <c r="AG6" s="135">
        <v>0.45669687138734255</v>
      </c>
      <c r="AH6" s="135">
        <v>0.41079158001643951</v>
      </c>
      <c r="AI6" s="135">
        <v>0.46978553284046815</v>
      </c>
      <c r="AJ6" s="157">
        <v>4.0374960684811256</v>
      </c>
      <c r="AK6" s="136">
        <v>0.4116746657204261</v>
      </c>
    </row>
    <row r="8" spans="2:37" x14ac:dyDescent="0.3">
      <c r="L8" t="s">
        <v>380</v>
      </c>
      <c r="N8" t="s">
        <v>381</v>
      </c>
      <c r="Q8" t="s">
        <v>382</v>
      </c>
    </row>
    <row r="9" spans="2:37" x14ac:dyDescent="0.3">
      <c r="L9" t="s">
        <v>378</v>
      </c>
      <c r="M9" t="s">
        <v>379</v>
      </c>
      <c r="N9" t="s">
        <v>378</v>
      </c>
      <c r="O9" t="s">
        <v>379</v>
      </c>
    </row>
    <row r="10" spans="2:37" x14ac:dyDescent="0.3">
      <c r="L10" s="164">
        <f>J6</f>
        <v>0.36446104335348872</v>
      </c>
      <c r="M10" s="164">
        <f>L6</f>
        <v>0.39707401832323741</v>
      </c>
      <c r="N10">
        <v>0.37615102233786069</v>
      </c>
      <c r="O10">
        <v>0.38770522152614018</v>
      </c>
      <c r="Q10">
        <f>L10/N10</f>
        <v>0.96892211295421671</v>
      </c>
      <c r="R10">
        <f>M10/O10</f>
        <v>1.0241647423788063</v>
      </c>
    </row>
    <row r="11" spans="2:37" x14ac:dyDescent="0.3">
      <c r="L11" s="164">
        <f>K6</f>
        <v>0.35456798963739394</v>
      </c>
      <c r="M11" s="164">
        <f>M6</f>
        <v>0.43256998005130831</v>
      </c>
      <c r="N11">
        <v>0.40924395388687757</v>
      </c>
      <c r="O11">
        <v>0.4187969102977212</v>
      </c>
      <c r="Q11">
        <f t="shared" ref="Q11:Q21" si="0">L11/N11</f>
        <v>0.86639762486363558</v>
      </c>
      <c r="R11">
        <f t="shared" ref="R11:R24" si="1">M11/O11</f>
        <v>1.0328872286660278</v>
      </c>
    </row>
    <row r="12" spans="2:37" x14ac:dyDescent="0.3">
      <c r="L12" s="164">
        <f>N6</f>
        <v>0.3558777623543134</v>
      </c>
      <c r="M12" s="164">
        <f>O6</f>
        <v>0.3642227184223224</v>
      </c>
      <c r="N12">
        <v>0.37325148872667024</v>
      </c>
      <c r="O12">
        <v>0.37348203846980083</v>
      </c>
      <c r="Q12">
        <f t="shared" si="0"/>
        <v>0.95345302859574255</v>
      </c>
      <c r="R12">
        <f t="shared" si="1"/>
        <v>0.97520812490631426</v>
      </c>
    </row>
    <row r="13" spans="2:37" x14ac:dyDescent="0.3">
      <c r="L13" s="164">
        <f>Q6</f>
        <v>0.3920957539181032</v>
      </c>
      <c r="M13" s="164">
        <f>P6</f>
        <v>0.41100833498996686</v>
      </c>
      <c r="N13">
        <v>0.403972104260509</v>
      </c>
      <c r="O13">
        <v>0.41431553165583807</v>
      </c>
      <c r="Q13">
        <f t="shared" si="0"/>
        <v>0.97060106324879525</v>
      </c>
      <c r="R13">
        <f t="shared" si="1"/>
        <v>0.99201768600695761</v>
      </c>
    </row>
    <row r="14" spans="2:37" x14ac:dyDescent="0.3">
      <c r="L14" s="164">
        <f>S6</f>
        <v>0.3081506220632122</v>
      </c>
      <c r="M14" s="164">
        <f>R6</f>
        <v>0.3584470134617001</v>
      </c>
      <c r="N14">
        <v>0.36663067485075701</v>
      </c>
      <c r="O14">
        <v>0.3629096513392488</v>
      </c>
      <c r="Q14">
        <f t="shared" si="0"/>
        <v>0.84049328984447336</v>
      </c>
      <c r="R14">
        <f t="shared" si="1"/>
        <v>0.98770317113066519</v>
      </c>
    </row>
    <row r="15" spans="2:37" x14ac:dyDescent="0.3">
      <c r="L15" s="164">
        <f>T6</f>
        <v>0.31428728646058113</v>
      </c>
      <c r="M15" s="164">
        <f>U6</f>
        <v>0.4248228426420993</v>
      </c>
      <c r="N15">
        <v>0.38814952604049324</v>
      </c>
      <c r="O15">
        <v>0.50987307598212184</v>
      </c>
      <c r="Q15">
        <f t="shared" si="0"/>
        <v>0.80970673767560775</v>
      </c>
      <c r="R15">
        <f t="shared" si="1"/>
        <v>0.83319332330659335</v>
      </c>
    </row>
    <row r="16" spans="2:37" x14ac:dyDescent="0.3">
      <c r="L16" s="164">
        <f>Z6</f>
        <v>0.44797055249790085</v>
      </c>
      <c r="M16" s="164">
        <f>V6</f>
        <v>0.38114715612808048</v>
      </c>
      <c r="N16">
        <v>0.45971327939406464</v>
      </c>
      <c r="O16">
        <v>0.37760572291229377</v>
      </c>
      <c r="Q16">
        <f t="shared" si="0"/>
        <v>0.97445641137092764</v>
      </c>
      <c r="R16">
        <f t="shared" si="1"/>
        <v>1.0093786534496176</v>
      </c>
    </row>
    <row r="17" spans="12:18" x14ac:dyDescent="0.3">
      <c r="L17" s="164">
        <f>AC6</f>
        <v>0.39652189223788753</v>
      </c>
      <c r="M17" s="164">
        <f>W6</f>
        <v>0.43667270741962649</v>
      </c>
      <c r="N17">
        <v>0.48240097239565927</v>
      </c>
      <c r="O17">
        <v>0.44438666813624284</v>
      </c>
      <c r="Q17">
        <f t="shared" si="0"/>
        <v>0.82197573165890137</v>
      </c>
      <c r="R17">
        <f t="shared" si="1"/>
        <v>0.98264133181814683</v>
      </c>
    </row>
    <row r="18" spans="12:18" x14ac:dyDescent="0.3">
      <c r="L18" s="164">
        <f>AD6</f>
        <v>0.3202407497290089</v>
      </c>
      <c r="M18" s="164">
        <f>X6</f>
        <v>0.39267346097706191</v>
      </c>
      <c r="N18">
        <v>0.37103582383461542</v>
      </c>
      <c r="O18">
        <v>0.38362527464592022</v>
      </c>
      <c r="Q18">
        <f t="shared" si="0"/>
        <v>0.8630992727854554</v>
      </c>
      <c r="R18">
        <f t="shared" si="1"/>
        <v>1.0235860015727405</v>
      </c>
    </row>
    <row r="19" spans="12:18" x14ac:dyDescent="0.3">
      <c r="L19" s="164">
        <f>AG6</f>
        <v>0.45669687138734255</v>
      </c>
      <c r="M19" s="164">
        <f>Y6</f>
        <v>0.45991584249364298</v>
      </c>
      <c r="N19">
        <v>0.50548745943328521</v>
      </c>
      <c r="O19">
        <v>0.44593166586529748</v>
      </c>
      <c r="Q19">
        <f t="shared" si="0"/>
        <v>0.90347814345257338</v>
      </c>
      <c r="R19">
        <f t="shared" si="1"/>
        <v>1.0313594608743701</v>
      </c>
    </row>
    <row r="20" spans="12:18" x14ac:dyDescent="0.3">
      <c r="L20" s="164">
        <f>AH6</f>
        <v>0.41079158001643951</v>
      </c>
      <c r="M20" s="164">
        <f>AA6</f>
        <v>0.45308671162403685</v>
      </c>
      <c r="N20">
        <v>0.47385141379705392</v>
      </c>
      <c r="O20">
        <v>0.42424073333023982</v>
      </c>
      <c r="Q20">
        <f t="shared" si="0"/>
        <v>0.86692065920980377</v>
      </c>
      <c r="R20">
        <f t="shared" si="1"/>
        <v>1.0679943626991202</v>
      </c>
    </row>
    <row r="21" spans="12:18" x14ac:dyDescent="0.3">
      <c r="L21" s="164">
        <f>AI6</f>
        <v>0.46978553284046815</v>
      </c>
      <c r="M21" s="164">
        <f>AB6</f>
        <v>0.39357312324649468</v>
      </c>
      <c r="N21">
        <v>0.4566381798405782</v>
      </c>
      <c r="O21">
        <v>0.40184328065106589</v>
      </c>
      <c r="Q21">
        <f t="shared" si="0"/>
        <v>1.0287916201060541</v>
      </c>
      <c r="R21">
        <f t="shared" si="1"/>
        <v>0.97941944583178819</v>
      </c>
    </row>
    <row r="22" spans="12:18" x14ac:dyDescent="0.3">
      <c r="L22" s="164"/>
      <c r="M22" s="164">
        <f>AE6</f>
        <v>0.47718447628387134</v>
      </c>
      <c r="O22">
        <v>0.58348668780662949</v>
      </c>
      <c r="R22">
        <f t="shared" si="1"/>
        <v>0.81781553248051608</v>
      </c>
    </row>
    <row r="23" spans="12:18" x14ac:dyDescent="0.3">
      <c r="M23" s="164">
        <f>AF6</f>
        <v>0.31025062243573653</v>
      </c>
      <c r="O23">
        <v>0.3742580009069742</v>
      </c>
      <c r="R23">
        <f t="shared" si="1"/>
        <v>0.82897525686525708</v>
      </c>
    </row>
    <row r="24" spans="12:18" x14ac:dyDescent="0.3">
      <c r="M24" s="164">
        <f>AK6</f>
        <v>0.4116746657204261</v>
      </c>
      <c r="O24">
        <v>0.39150863074699283</v>
      </c>
      <c r="R24">
        <f t="shared" si="1"/>
        <v>1.0515085323533144</v>
      </c>
    </row>
    <row r="25" spans="12:18" x14ac:dyDescent="0.3">
      <c r="L25" s="165">
        <f>AVERAGE(L10:L24)</f>
        <v>0.38262063637467841</v>
      </c>
      <c r="M25" s="165">
        <f>AVERAGE(M10:M24)</f>
        <v>0.40695491161464081</v>
      </c>
      <c r="Q25" s="165">
        <f>AVERAGE(Q10:Q24)</f>
        <v>0.90569130798051567</v>
      </c>
      <c r="R25" s="165">
        <f>AVERAGE(R10:R24)</f>
        <v>0.97585685695601565</v>
      </c>
    </row>
    <row r="26" spans="12:18" x14ac:dyDescent="0.3">
      <c r="L26">
        <f>STDEV(L10:L24)/SQRT(12)</f>
        <v>1.6136404179175164E-2</v>
      </c>
      <c r="M26">
        <f>STDEV(M10:M24)/SQRT(15)</f>
        <v>1.1220712941970452E-2</v>
      </c>
      <c r="Q26">
        <f>STDEV(Q10:Q24)/SQRT(12)</f>
        <v>2.0544329859026874E-2</v>
      </c>
      <c r="R26">
        <f>STDEV(R10:R24)/SQRT(15)</f>
        <v>2.1117103228662521E-2</v>
      </c>
    </row>
    <row r="27" spans="12:18" x14ac:dyDescent="0.3">
      <c r="M27">
        <f>_xlfn.T.TEST(L10:L24,M10:M24,2,2)</f>
        <v>0.21439666511365807</v>
      </c>
      <c r="R27">
        <f>_xlfn.T.TEST(Q10:Q24,R10:R24,2,2)</f>
        <v>2.733629639603562E-2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Form</vt:lpstr>
      <vt:lpstr>Sample_List</vt:lpstr>
      <vt:lpstr>Method</vt:lpstr>
      <vt:lpstr>Data</vt:lpstr>
      <vt:lpstr>total aminoacids</vt:lpstr>
      <vt:lpstr>phenylalanine</vt:lpstr>
      <vt:lpstr>tyrosin</vt:lpstr>
      <vt:lpstr>tyrosin to total</vt:lpstr>
      <vt:lpstr>tyrosin to phenylalanine</vt:lpstr>
      <vt:lpstr>Sample_List!Print_Area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Schmitz</dc:creator>
  <cp:lastModifiedBy>Angel Loza-Valdes</cp:lastModifiedBy>
  <cp:lastPrinted>2019-10-25T08:09:36Z</cp:lastPrinted>
  <dcterms:created xsi:type="dcterms:W3CDTF">2017-03-16T12:18:21Z</dcterms:created>
  <dcterms:modified xsi:type="dcterms:W3CDTF">2021-06-09T15:10:08Z</dcterms:modified>
</cp:coreProperties>
</file>